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https://cacities-my.sharepoint.com/personal/mkranz_cacities_org/Documents/Desktop/"/>
    </mc:Choice>
  </mc:AlternateContent>
  <xr:revisionPtr revIDLastSave="1162" documentId="8_{22566BA4-02DF-43E6-9A36-4424EAC6A51D}" xr6:coauthVersionLast="47" xr6:coauthVersionMax="47" xr10:uidLastSave="{14B9FE61-B435-4EE8-B118-10920A12D6C9}"/>
  <bookViews>
    <workbookView xWindow="19090" yWindow="-110" windowWidth="19420" windowHeight="10300" activeTab="2" xr2:uid="{00000000-000D-0000-FFFF-FFFF00000000}"/>
  </bookViews>
  <sheets>
    <sheet name="Summary SB 867" sheetId="3" r:id="rId1"/>
    <sheet name="Full Sortable Matrix" sheetId="4" r:id="rId2"/>
    <sheet name="First Year Allocations (25-26)" sheetId="5" r:id="rId3"/>
  </sheets>
  <definedNames>
    <definedName name="_xlnm._FilterDatabase" localSheetId="2" hidden="1">'First Year Allocations (25-26)'!$A$1:$K$152</definedName>
    <definedName name="_xlnm._FilterDatabase" localSheetId="1" hidden="1">'Full Sortable Matrix'!$A$1:$E$57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9" i="5" l="1"/>
  <c r="H136" i="5"/>
  <c r="H140" i="5"/>
  <c r="H137" i="5"/>
  <c r="H43" i="5"/>
  <c r="H64" i="5"/>
  <c r="H84" i="5"/>
  <c r="H81" i="5"/>
  <c r="H124" i="5"/>
  <c r="H46" i="5"/>
  <c r="C152" i="5"/>
  <c r="G152" i="5"/>
  <c r="F152" i="5"/>
  <c r="H65" i="5"/>
  <c r="B12" i="3"/>
  <c r="H152" i="5" l="1"/>
</calcChain>
</file>

<file path=xl/sharedStrings.xml><?xml version="1.0" encoding="utf-8"?>
<sst xmlns="http://schemas.openxmlformats.org/spreadsheetml/2006/main" count="1334" uniqueCount="346">
  <si>
    <t>WATER</t>
  </si>
  <si>
    <t>IRWM</t>
  </si>
  <si>
    <t>-</t>
  </si>
  <si>
    <t>Land Repurposing</t>
  </si>
  <si>
    <t>Data Management</t>
  </si>
  <si>
    <t>Flood Management</t>
  </si>
  <si>
    <t>Salton Sea</t>
  </si>
  <si>
    <t>Stream Flow Enhancement</t>
  </si>
  <si>
    <t>WILDFIRE AND FOREST RESILIENCE</t>
  </si>
  <si>
    <t>Wildfire Prevention</t>
  </si>
  <si>
    <t>Forest Health</t>
  </si>
  <si>
    <t>State Coastal Conservancy</t>
  </si>
  <si>
    <t>COASTAL</t>
  </si>
  <si>
    <t>EXTREME HEAT MITIGATION</t>
  </si>
  <si>
    <t>PROTECT BIODIVERSITY</t>
  </si>
  <si>
    <t>Regional Conservancies</t>
  </si>
  <si>
    <t>CLIMATE-SMART AGRICULTURE</t>
  </si>
  <si>
    <t>Smart Farming Incentives</t>
  </si>
  <si>
    <t>Farmland/ Rangeland</t>
  </si>
  <si>
    <t>PARKS/ OUTDOORS/ CLIMATE RESILIENCE</t>
  </si>
  <si>
    <t>Chapter 2 Section 91012</t>
  </si>
  <si>
    <t>Chapter 2 Section 91013</t>
  </si>
  <si>
    <t>Chapter 2 Section 91014</t>
  </si>
  <si>
    <t>Chapter 2 Section 91015</t>
  </si>
  <si>
    <t>Chapter 2 Section 91016</t>
  </si>
  <si>
    <t>Chapter 2 Section 91017</t>
  </si>
  <si>
    <t>Chapter 2 Section 91018</t>
  </si>
  <si>
    <t>Chapter 2 Section 91019</t>
  </si>
  <si>
    <t>Chapter 2 Section 91021</t>
  </si>
  <si>
    <t>Chapter 2 Section 91022</t>
  </si>
  <si>
    <t>Chapter 2 Section 91023</t>
  </si>
  <si>
    <t>Chapter 2 Section 91031</t>
  </si>
  <si>
    <t>Chapter 2 Section 91032</t>
  </si>
  <si>
    <t>Chapter 2 Section 91033</t>
  </si>
  <si>
    <t>Chapter 2 Section 91040</t>
  </si>
  <si>
    <t>Chapter 3 Section 91510</t>
  </si>
  <si>
    <t>Chapter 3 Section 91520</t>
  </si>
  <si>
    <t>Chapter 3 Section 91530</t>
  </si>
  <si>
    <t>Chapter 3 Section 91540</t>
  </si>
  <si>
    <t>Chapter 4 Section 92010</t>
  </si>
  <si>
    <t>Chapter 4 Section 92015</t>
  </si>
  <si>
    <t>Chapter 4 Section 92020</t>
  </si>
  <si>
    <t>Chapter 4 Section 92030</t>
  </si>
  <si>
    <t>Chapter 4 Section 92050</t>
  </si>
  <si>
    <t>Chapter 4 Section 92060</t>
  </si>
  <si>
    <t>Chapter 4 Section 92040</t>
  </si>
  <si>
    <t>Chapter 5 Section 92510</t>
  </si>
  <si>
    <t>Chapter 5 Section 92520</t>
  </si>
  <si>
    <t>Chapter 5 Section 92530</t>
  </si>
  <si>
    <t>Chapter 5 Section 92540</t>
  </si>
  <si>
    <t>Chapter 5 Section 92550</t>
  </si>
  <si>
    <t>Chapter 5 Section 92560</t>
  </si>
  <si>
    <t>Chapter 6 Section 93010</t>
  </si>
  <si>
    <t>Chapter 6 Section 93020</t>
  </si>
  <si>
    <t>Chapter 6 Section 93040</t>
  </si>
  <si>
    <t>Chapter 7 Section 93510</t>
  </si>
  <si>
    <t>Chapter 7 Section 93520</t>
  </si>
  <si>
    <t>Chapter 7 Section 93530</t>
  </si>
  <si>
    <t>Chapter 8 Section 94020</t>
  </si>
  <si>
    <t>Chapter 8 Section 94010</t>
  </si>
  <si>
    <t>Chapter 9 Section 94520</t>
  </si>
  <si>
    <t>Chapter 9 Section 94530</t>
  </si>
  <si>
    <t>Chapter 9 Section 94540</t>
  </si>
  <si>
    <t>CLEAN AIR</t>
  </si>
  <si>
    <t>Chapter 2 Section 91011</t>
  </si>
  <si>
    <t>Zoos/Aquariums</t>
  </si>
  <si>
    <t>Chapter 2 Section 91045</t>
  </si>
  <si>
    <t>Chapter 3 Section 91535</t>
  </si>
  <si>
    <t>Chapter 3 Section 91545</t>
  </si>
  <si>
    <t>Chapter 4 Secton 92070</t>
  </si>
  <si>
    <t>Resilience Community Centers</t>
  </si>
  <si>
    <t>Chapter 7, Section 93500</t>
  </si>
  <si>
    <t>Chapter 7 Section 93540</t>
  </si>
  <si>
    <t>Chapter 7 Section 93550</t>
  </si>
  <si>
    <t>Chapter 7 Section 93560</t>
  </si>
  <si>
    <t>Chapter 7 Section 93570</t>
  </si>
  <si>
    <t>Chapter 7 Section 93580</t>
  </si>
  <si>
    <t xml:space="preserve">Community Poor Park Revitalization </t>
  </si>
  <si>
    <t>Chapter 8 Section 94030</t>
  </si>
  <si>
    <t>Chapter 8 Section 94040</t>
  </si>
  <si>
    <t>Chapter 8 Section 94050</t>
  </si>
  <si>
    <t>Clean Air</t>
  </si>
  <si>
    <t>OffShore Wind</t>
  </si>
  <si>
    <t>Coastal</t>
  </si>
  <si>
    <t>CATEGORIES</t>
  </si>
  <si>
    <t>AMOUNT</t>
  </si>
  <si>
    <t>STATUTE REFERENCE</t>
  </si>
  <si>
    <t>TOTAL</t>
  </si>
  <si>
    <t>Chapter 2, Section 91000</t>
  </si>
  <si>
    <t>Chapter 3, Section 91500</t>
  </si>
  <si>
    <t>Chapter 4, Section 92000</t>
  </si>
  <si>
    <t>Chapter 5, Section 92500</t>
  </si>
  <si>
    <t>Chapter 6, Section 93000</t>
  </si>
  <si>
    <t>Chapter 8, Section 94000</t>
  </si>
  <si>
    <t>Chapter 9, Section 94500</t>
  </si>
  <si>
    <t>GENERAL PROVISIONS</t>
  </si>
  <si>
    <t>Chapter 1, Section 90000</t>
  </si>
  <si>
    <r>
      <t xml:space="preserve">Senate Bill 867 (Allen)
</t>
    </r>
    <r>
      <rPr>
        <sz val="15"/>
        <color rgb="FF000000"/>
        <rFont val="Calibri"/>
        <family val="2"/>
        <scheme val="minor"/>
      </rPr>
      <t>(As Amended 6/29/2024)</t>
    </r>
  </si>
  <si>
    <t>Category</t>
  </si>
  <si>
    <t>Statute Reference</t>
  </si>
  <si>
    <t>Water Recycling</t>
  </si>
  <si>
    <t>Department of Water Resources</t>
  </si>
  <si>
    <t>State Water Resources Control Board</t>
  </si>
  <si>
    <t>Department of Conservation</t>
  </si>
  <si>
    <t xml:space="preserve">Upon appropriation </t>
  </si>
  <si>
    <t>Brackish Desalination</t>
  </si>
  <si>
    <t>State Agency</t>
  </si>
  <si>
    <t>Chapter</t>
  </si>
  <si>
    <t xml:space="preserve">Water </t>
  </si>
  <si>
    <t>California Water Commission</t>
  </si>
  <si>
    <t>Department of Water Resources, State Water Resources Control Board</t>
  </si>
  <si>
    <t>California Natural Resources Agency, Department of Water Resources</t>
  </si>
  <si>
    <t>Watershed Protection</t>
  </si>
  <si>
    <t>Stormwater</t>
  </si>
  <si>
    <t>Dam Safety</t>
  </si>
  <si>
    <t>Regional Conveyance</t>
  </si>
  <si>
    <t>Water Conservation</t>
  </si>
  <si>
    <t>Clean, Safe and Reliable</t>
  </si>
  <si>
    <t>Groundwater Recharge</t>
  </si>
  <si>
    <t>Various state agencies</t>
  </si>
  <si>
    <t>Wildlife Conservation Board</t>
  </si>
  <si>
    <t>California Natural Resources Agency</t>
  </si>
  <si>
    <t>Surface Water Storage</t>
  </si>
  <si>
    <t>Office of Emergency Services</t>
  </si>
  <si>
    <t>California Conservation Corps</t>
  </si>
  <si>
    <t>Workforce Training</t>
  </si>
  <si>
    <t>CalFire</t>
  </si>
  <si>
    <t>Electricity Transmission Wildfire Risk</t>
  </si>
  <si>
    <t>Fire Technology</t>
  </si>
  <si>
    <t>Forest/ Vegetative Waste Removal</t>
  </si>
  <si>
    <t>California Energy Commission</t>
  </si>
  <si>
    <t>Coastal Resiliency</t>
  </si>
  <si>
    <t>Coastal Flood Management</t>
  </si>
  <si>
    <t>California Ocean Protection Trust Fund</t>
  </si>
  <si>
    <t>Ecosystem Resilience</t>
  </si>
  <si>
    <t xml:space="preserve">Sea Level Rise Mitigation </t>
  </si>
  <si>
    <t>Sea Level Rise Adaptation</t>
  </si>
  <si>
    <t xml:space="preserve">Department of Parks and Recreation </t>
  </si>
  <si>
    <t>California Department of Fish and Wildlife</t>
  </si>
  <si>
    <t>Hatchery Upgrades</t>
  </si>
  <si>
    <t>Obsolete Dam Removal</t>
  </si>
  <si>
    <t>Invasive Species and Fisheries Management</t>
  </si>
  <si>
    <t>California Natural Resources Agency, California Department of Fish and Wildlife</t>
  </si>
  <si>
    <t>Extreme Heat</t>
  </si>
  <si>
    <t>California Department of Food and Agriculture</t>
  </si>
  <si>
    <t>Office of Planning and Research</t>
  </si>
  <si>
    <t>Strategic Growth Council</t>
  </si>
  <si>
    <t>Community Resilience</t>
  </si>
  <si>
    <t xml:space="preserve">Transformative Climate Community Program </t>
  </si>
  <si>
    <t>Urban Greening</t>
  </si>
  <si>
    <t>Urban Forests</t>
  </si>
  <si>
    <t>Office of Emergency Services, Strategic Growth Council</t>
  </si>
  <si>
    <t>Protect Biodiversity</t>
  </si>
  <si>
    <t>Wildlife Habitat and Biodiversity</t>
  </si>
  <si>
    <t>Climate-Smart Agriculture</t>
  </si>
  <si>
    <t>Farmworker Housing/ Low-Income Weatherization Program</t>
  </si>
  <si>
    <t>California Vanpool Authority</t>
  </si>
  <si>
    <t>Small and Medium Farmer Incentives</t>
  </si>
  <si>
    <t>Biodiversity and Agricultural Health</t>
  </si>
  <si>
    <t xml:space="preserve">Climate Resilient Lands </t>
  </si>
  <si>
    <t>Invasive Species Council of California</t>
  </si>
  <si>
    <t>Department of Education</t>
  </si>
  <si>
    <t>Department of Community Services and Development</t>
  </si>
  <si>
    <t>State Parks Defferred Maintenance</t>
  </si>
  <si>
    <t>Expand Outdoor Access for Disadvantaged Communities</t>
  </si>
  <si>
    <t>State Parks Access for Disadvantaged Communities</t>
  </si>
  <si>
    <t>Parks and Outdoor Climate Resilience</t>
  </si>
  <si>
    <t>iBank, California Energy Commission</t>
  </si>
  <si>
    <t>Long-Duration Storage</t>
  </si>
  <si>
    <t>High Voltage Electrical Transmission</t>
  </si>
  <si>
    <t>Agricultural Research Institutes</t>
  </si>
  <si>
    <t xml:space="preserve">Fairgrounds Disaster Centers </t>
  </si>
  <si>
    <t>Tribal Nature-Based Solutions</t>
  </si>
  <si>
    <t xml:space="preserve">CalFire </t>
  </si>
  <si>
    <t>California Natural Resources Agency, and its departments, boards, and conservancies</t>
  </si>
  <si>
    <t>Total Amount</t>
  </si>
  <si>
    <t>Enacting Statute Reference</t>
  </si>
  <si>
    <t>State Agency Website</t>
  </si>
  <si>
    <t>Program Details</t>
  </si>
  <si>
    <t>Sierra Nevada Conservancy</t>
  </si>
  <si>
    <t>Tahoe Conservancy</t>
  </si>
  <si>
    <t>Santa Monica Conservancy</t>
  </si>
  <si>
    <t>San Gabriel and Lower Los Angeles Rivers and Mountains Conservancy</t>
  </si>
  <si>
    <t>San Diego River Conservancy</t>
  </si>
  <si>
    <t>To fund training center infrastructure for a fire resiliency center for the Karuk Tribe</t>
  </si>
  <si>
    <t>For watershed improvement, forest health, biomass utilization, chaparral and forest restoration, and workforce development</t>
  </si>
  <si>
    <t>Wildfire Resilience</t>
  </si>
  <si>
    <t>Administration support for the California Natural Resources Agency staff</t>
  </si>
  <si>
    <t>N/A</t>
  </si>
  <si>
    <t>Administration support for the Tahoe Conservancy staff</t>
  </si>
  <si>
    <t>Administration support for the Coastal Conservancy staff</t>
  </si>
  <si>
    <t>Administration support for Department of Parks and Recreation staff</t>
  </si>
  <si>
    <t>Administration support for the Santa Monica Mountains Conservancy staff</t>
  </si>
  <si>
    <t>Administration support for the San Gabriel and Lower Los Angeles Rivers and Mountains Conservancy staff</t>
  </si>
  <si>
    <t>Administration support for the San Diego River Conservancy staff</t>
  </si>
  <si>
    <t>Administration support for the Sierra Nevada Conservancy</t>
  </si>
  <si>
    <t>Competitive grants for ubran greening</t>
  </si>
  <si>
    <t>Available for the Tribal Nature-Based Solutions Program.</t>
  </si>
  <si>
    <t>$10,000,000 is available for the California Academy of Sciences for natural science collection digitization.	
$5,000,000 is available for Discovery Cube.
$1,000,000 is available to the Wolf Museum of Exploration and Innovation in Santa Barbara for an interactive water exhibit.
$1,000,000 is available to the University of California Davis Integrative Center for Alternative Meat and Protein.</t>
  </si>
  <si>
    <t>$20,000,000 is available to the Ocean Protection Council to implement the California Sea Level Rise Mitigation and Adaptation Act of 2021.</t>
  </si>
  <si>
    <t>$7,500,000 is available to the Ocean Protection Council for grants to increase resilience from the impacts of climate change, with preference given to projects that conserve, protect, and restore marine wildlife and healthy ocean and coastal ecosystems, including, but not limited to, those that maintain the state’s system of marine protected areas, and support sustainable fisheries.	
$12,000,000 is available to the Ocean Protection Council for grants to support restoration efforts to recover rocky reef and kelp forest habitats and their associated species, including, but not limited to, bull kelp, white abalone, and sunflower sea stars; and to advance related workforce development. Eligible purposes include, but are not limited to, the following: (1) support for a statewide rocky reef and kelp forest restoration network; (2) implementation of in-water restoration and infrastructure improvements, and development of a climate-ready workforce to advance species and habitat recovery, prioritizing bull kelp, white abalone, and sunflower sea star; and (3) marine restoration workforce development and capacity building.	
$3,000,000 is available to the Ocean Protection Council for grants to improve working waterfront infrastructure along the North Coast.	
$7,000,000 is available to the Ocean Protection Council to support the restoration and management of kelp ecosystems.	
$5,000,000 is available for a grant to the Wildlife Conservation Board to protect and restore island ecosystems by mitigating the threat of island invasive species and advancing biosecurity initiatives.</t>
  </si>
  <si>
    <t>Administration support for Governor's Office of Land Use and Climate Innovation staff</t>
  </si>
  <si>
    <t>Administration support for Strategic Growth Council staff</t>
  </si>
  <si>
    <t>Local assistance funding for community resilience programs.
Of this amount, $2,000,000 shall be available for the Sierra Vista and Placerita Junior High School Green Pathways project.</t>
  </si>
  <si>
    <t>Local assistance available for the Transformative Climate Communities Program.</t>
  </si>
  <si>
    <t>Local assistance funding for the Community Resilience Centers Program administered by Strategic Growth Council</t>
  </si>
  <si>
    <t>Administration support for the Office of Emergency Services for their Special Program and Grants Management</t>
  </si>
  <si>
    <t>Local assistance for the Wildfire Mitigation Program and may be used to provide loans, rebates, direct assistance, and matching funds for projects that prevent wildfires, increase resilience, maintain existing wildfire risk reduction projects, reduce the risk of wildfires to communities, or increase home or community hardening. Projects shall benefit disadvantaged communities, severely disadvantaged communities, or vulnerable populations.</t>
  </si>
  <si>
    <t>Local assistance funding to reduce the risks of climate change impacts upon communities, fish, wildlife, and natural resources, and to increase public access. The funds appropriated in this item are available for expenditure for state operations, local assistance, or capital outlay. The term “state operations” as used in conjunction with this appropriation means work completed on land owned by the state and under the jurisdiction of the California Tahoe Conservancy. The term “capital outlay” as used in conjunction with this appropriation means the acquisition, design, or construction of improvements on land owned, or leased, by the state and under the jurisdiction of the California Tahoe Conservancy.</t>
  </si>
  <si>
    <t>Administration support for the CCC Training and Work Program</t>
  </si>
  <si>
    <t>Local assistance for certified community conservation corps, as defined in Section 14507.5 of the Public Resources Code, for demonstrated jobs projects, as described in Section 91545 of the Public Resources Code.</t>
  </si>
  <si>
    <t>Administration support for costs to implement Section 94530 of the Public Resources Code.</t>
  </si>
  <si>
    <t>Administration support  for the Power Plant Site Certification and Transmission Line Corridor Designation Program and the Offshore Wind Waterfront Facility consistent with Public Resources Code 94540.</t>
  </si>
  <si>
    <t>Local assistance for the Distributed Electricity Backup Assets Program, consistent with Section 94530 of the Public Resources Code, to provide project funding and to fund ongoing incentives exclusively for new clean microgrids, or new non-residential or aggregated residential distributed clean energy and storage projects. Projects receiving federal funding that support critical infrastructure, such as water utilities, shall be prioritized and expedited for funding only if that federal funding is secure and in place.
no less than $12,500,000 of the funds appropriated for the Distributed Electricity Backup Assets Program shall provide state cost sharing for water utility projects that have received awards from the United States Department of Energy Grid Resilience and Innovation Partnerships program only if that federal funding is secure and in place. The State Energy Resources Conservation and Development Commission may award these funds expeditiously and non-competitively.</t>
  </si>
  <si>
    <t>Local assistance for the Power Plant Site Certification and Transmission Line Corridor Designation Program and for the purposes authorized in Section 94540 of the Public Resources Code, including for the Offshore Wind Waterfront Facility Improvement Program established pursuant to Section 25666 of the Public Resources Code.
Of the funding, $42,750,000 may be used to provide incentives to support offshore wind infrastructure improvements consistent with the Offshore Wind Waterfront Facility Improvement Program established pursuant to Section 25666 of the Public Resources Code.
No later than January 10, 2026, the State Energy Resources Conservation and Development Commission shall report to the relevant policy committees and budget committees of the Legislature and the Legislative Analyst’s Office on the use of Proposition 4 funding for offshore wind.</t>
  </si>
  <si>
    <t>Administration support for Department of Conservation staff for Land Resource Protection</t>
  </si>
  <si>
    <t>Local assistance for the Multi-benefit Land Repurposing Program for groundwater sustainability projects that reduce groundwater use, repurpose irrigated agricultural land, provide wildfire habitat, improve drought resilience or floodwater management, or support implementation of the Sustainable Groundwater Management Act (Part 2.74 (commencing with Section 10720) of Division 6 of the Water Code). Groundwater sustainability projects may include land acquisitions for the purposes specified in this provision.</t>
  </si>
  <si>
    <t>Local assistance for the Regional Forest and Fire Capacity Program to increase regional capacity to prioritize, develop, and implement projects that improve forest health and fire resilience, implement community fire preparedness demonstration projects, facilitate greenhouse gas emissions reductions, and increase carbon sequestration in forests and other landscapes across regions and throughout the state.</t>
  </si>
  <si>
    <t>Local assistance for projects in California that provide long-term capital infrastructure to use forest and other vegetative waste removed for wildfire mitigation for noncombustible uses that maximize reductions in greenhouse gas emissions, provide local air quality benefits, and increase local community resilience against climate change impacts.</t>
  </si>
  <si>
    <t>Of the funds appropriated in this item, $1,850,000 shall be available for projects for the protection, restoration, conservation, and enhancement of farmland and rangeland, including, but not limited to, the acquisition of fee title or easements, that improve climate resilience, open-space soil health, atmospheric carbon removal, soil carbon sequestration, erosion control, watershed health, water quality, or water retention.	
Of the funds appropriated in this item, $5,000,000 shall be for grants for the planning, design, and implementation of projects to protect, restore, conserve, and enhance farmlands and rangelands to improve climate resilience and protect biodiversity.</t>
  </si>
  <si>
    <t>Administration support for the regional projects to improve local fire prevention capacity, improve forest health and resilience, and reduce the risk of wildfire spreading into populated areas from wildlands pursuant to subdivision (b) of Section 91520 of the Public Resources Code.</t>
  </si>
  <si>
    <t>Administration support for the administration of local fire prevention grants and workforce development for fire prevention and wildfire resiliency work.</t>
  </si>
  <si>
    <t>Administration support for the Forest Health Program.</t>
  </si>
  <si>
    <t>Administration support for the Urban Forestry Program.</t>
  </si>
  <si>
    <t>Administration support for the Wildfire Conservancy to improve firefighter health and safety, advance fire attack effectiveness, and promote community resilience and awareness.</t>
  </si>
  <si>
    <t>Administration support for the California Fire Foundation to support vegetation mitigation and fuels reduction projects, public education and outreach, personal protective equipment, specialized firefighting equipment, and firefighter health and safety.</t>
  </si>
  <si>
    <t>The funds appropriated in this item shall be available for technologies that improve detection and assessment of new fire ignitions. These funds shall be available for support or local assistance.
Of the funds appropriated, $16,812,000 shall be available for low earth orbit satellite technology, including FireSat satellites and related resources.
Of the funds appropriated, $5,000,000 shall be available for AlertCalifornia for wildfire detection camera-related technology.
Of the funds appropriated, $1,250,000 shall be available for a study within the Department of Forestry and Fire Protection to test and evaluate use cases related to the use of autonomous aircraft for early ignition detection as well as suppression.</t>
  </si>
  <si>
    <t xml:space="preserve">Local assistance for regional projects to improve local fire prevention capacity, improve forest health and resilience, and reduce the risk of wildfire spreading into populated areas from wildlands pursuant to subdivision (b) of Section 91520 of the Public Resources Code.	</t>
  </si>
  <si>
    <t>Local assistance for the creation or expansion of a fire training center.</t>
  </si>
  <si>
    <t>Local Assistance for local fire prevention grants and workforce development for fire prevention and wildfire resiliency work.
Of the funds appropriated, $70,000,000 shall be available for local fire prevention grants. For purposes of the funds appropriated pursuant to this provision, the Department of Forestry and Fire Protection shall, as part of its prioritization criteria in grant guidelines, include prioritization of fire protection projects that benefit the most populous fire-threatened communities. The funds appropriated pursuant to this provision may be used for emergency equipment, including, but not limited to, backup generators, pursuant to paragraph (6) of subdivision (c) of Section 4124.5 of the Public Resources Code.
Of the funds appropriated, $1,500,000 shall be available for the Future Fire Academy.	
Of the funds appropriated, $4,000,000 shall be available for the Forestry and Fire Recruitment Program.	
Of the funds appropriated, $2,500,000 shall be available for the California Conservation Corps.	
Of the funds appropriated, $2,000,000 shall be available for local conservation corps.</t>
  </si>
  <si>
    <t>Local assistance for the Forest Health Program.</t>
  </si>
  <si>
    <t>Local assistance for grants to conduct fuel reduction, structure hardening, create defensible space, reforestation, or targeted acquisitions to improve forest health and fire resilience.	
Of the funds appropriated, $20,000,000 shall be available for grants to conduct fuel reduction, structure hardening, and create defensible space in the counties of Santa Barbara, Ventura, Los Angeles, San Bernardino, Orange, Riverside, San Diego, and Imperial.</t>
  </si>
  <si>
    <t>Local assistance for the Wildfire Conservancy to improve firefighter health and safety, advance fire attack effectiveness, and promote community resilience and awareness.</t>
  </si>
  <si>
    <t>Local assistance for the California Fire Foundation to support vegetation mitigation and fuels reduction projects, public education and outreach, personal protective equipment, specialized firefighting equipment, and firefighter health and safety.</t>
  </si>
  <si>
    <t>Administration support for the California Department of Fish and Wildlife</t>
  </si>
  <si>
    <t>Available for state operations or local assistance to protect and restore island ecosystems, advance climate-ready fisheries management, and support the restoration and management of kelp ecosystems.</t>
  </si>
  <si>
    <t>Available for reducing climate impacts on disadvantaged communities and vulnerable populations and the creation, protection, and expansion of outdoor recreation opportunities of Department lands and facilities.</t>
  </si>
  <si>
    <t>Local assistance to protect and restore island ecosystems, advance climate-ready fisheries management, and support the restoration and management of kelp ecosystems.</t>
  </si>
  <si>
    <t>Administration support for Wildlife Conservation Board staff.</t>
  </si>
  <si>
    <t>Local assistance for grant programs to protect and enhance fish and wildlife resources and habitat and achieve the state’s biodiversity, public access, and conservation goals.
Of the amount appropriated, up to $16,000,000 shall be granted for the purchase of a conservation easement at San Julian Ranch. The grant agreement for San Julian Ranch shall include provisions for public recreational opportunities consistent with the rights of private property owners, and without having a significant adverse impact on agricultural operations and environmentally sensitive areas.	
Of the amount appropriated, $6,300,000 shall be available for Native Seed Banking.	
Of the amount appropriated, $10,003,000 shall be granted to the Department of Fish and Wildlife for migratory bird programs as follows:	
$1,670,000 for the California Winter Wild Rice Habitat Incentive Program.	
$333,000 for the Bid4Birds Program.	
$8,000,000 for the BirdReturns Program.	
Of the amount appropriated, $21,500,000 shall be granted for floodplain and habitat restoration projects in the counties of Kern, Kings, and Tulare.	
Of the amount appropriated, $5,000,000 shall be available for the Miles Creek and Bear Creek Infrastructure and Flood Protection Initiative.</t>
  </si>
  <si>
    <t>Local assistance for projects to improve habitat connectivity and establish wildlife crossings and corridors.</t>
  </si>
  <si>
    <t>Local assistance for the Lower American River Conservancy Program.</t>
  </si>
  <si>
    <t>Local assistance for projects pursuant to the guidelines of the Stream Flow Enhancement Program.</t>
  </si>
  <si>
    <t>Local assistance for the Habitat Enhancement and Restoration Program.</t>
  </si>
  <si>
    <t>Local assistance for climate change adaptation improvements to protect, conserve, and restore the health and resilience of the southern Ballona Creek Watershed. The funds shall be granted to the Baldwin Hills Conservancy.</t>
  </si>
  <si>
    <t>Local assistance for the protection, restoration, and enhancement of the natural resource values of the state park system and for projects to expand recreational opportunities and public access to state and public park nonmotorized trails.	
The amount appropriated shall be utilized for the 40 Acre Conservation League to acquire and protect critical desert habitat in the Mojave and Colorado Deserts.</t>
  </si>
  <si>
    <t>$32,835,000 is available for coastal and combined flood management projects and activities for developed shoreline areas, including, but not limited to, areas with critical community infrastructure, including, but not limited to, transportation and port infrastructure, that is at risk of current flooding and flooding due to sea level rise.</t>
  </si>
  <si>
    <t>Local assistance for coastal resilience including: 
$62,000,000 is available for coastal resilience projects and programs, including, but not limited to, grants and expenditures to protect, restore, and increase the resilience of beaches, bays, coastal dunes, wetlands, coastal forests, watersheds, trails, and public access facilities. Of this amount, $3,000,000 is available for projects that support the restoration and enhancement of native oyster beds and $5,000,000 is available for projects that support the conservation and restoration of native steelhead trout populations, including species translocations.	
$40,000,000 is available for projects that are consistent with the San Francisco Bay Restoration Authority Act or the San Francisco Bay Area Conservancy Program, including, but not limited to, projects that address sea level rise, flood management, and wetland restoration.	
$10,000,000 is available for the Santa Ana River Conservancy Program.	
$5,500,000 is available for fish passage barrier removal and habitat restoration for the Potter Valley Project.	
$3,000,000 is available for the Coyote Valley Conservation Program.</t>
  </si>
  <si>
    <t>$8,500,000 is available for grants or expenditures to remove outdated or obsolete dams and for related water infrastructure.
$20,000,000 is available to facilitate the Matilija Dam removal.</t>
  </si>
  <si>
    <t>Local assistance for outdoor access including: 
Of the amount appropriated, $650,000 is for the Great Redwood Trail Agency for completion of a master plan for the Great Redwood Trail Project.	
Of the amount appropriated, $41,350,000 is for the Great Redwood Trail Agency for completion of the Great Redwood Trail Project.	
Of the amount appropriated, $3,000,000 is for the Great Redwood Trail Agency for environmental restoration in the Eel River Canyon.	
Of the amount appropriated, $5,000,000 is for the Great Redwood Trail Agency for preservation of tribal cultural resources along the Great Redwood Trail.
For the purposes of this item, the Great Redwood Trail shall be defined as a non-motorized trail between the Dividing line, as defined in Government Code Section 93004, and the terminus of the former Northern Pacific Railroad main line at Mile Post 300.5 in Samoa, California, along the historical Northern Pacific Railroad Line right-of-way or adjacent thereto, and the supporting auxiliary facilities to the trail, including, but not limited to, signage, access improvements, and restrooms.
The Great Redwood Trail Project shall be defined as the design and construction of the Great Redwood Trail, including, but not limited to, reconstruction, demolition, modification, or repair of existing facilities.	
The funds appropriated in this item are from Section 94030 of Public Resources Code.</t>
  </si>
  <si>
    <t>As part of its project prioritization criteria, the Department of Parks and Recreation shall include projects that advance climate resilience and support equitable access to parks. </t>
  </si>
  <si>
    <t>Local assistance for the creation, expansion, and renovation of safe neighborhood parks in park-poor neighborhoods in accordance with the Statewide Park Development and Community Revitalization Act of 2008’s competitive grant program.</t>
  </si>
  <si>
    <t>Local assistance for outdoor access including:	
Of the amount appropriated, $20,000,000 is available for the reduction of climate impacts on disadvantaged communities and vulnerable populations and the creation, protection, and expansion of outdoor recreation opportunities. Of this amount, $10,000,000 is available for the restoration, rehabilitation, protection, and capital improvement of former airport lands to create parks and open space.
$20,000,000 is available for the purposes of the Hollister Ranch Public Access Plan, including public access improvements at Hollister Ranch. Of this amount, $5,000,000 is available immediately for a pilot program to inform the final Environmental Impact Statement.	
$22,000,000 is available for Sepulveda Basin Park Cleanup.	
$16,200,000 is available for the Eaton Canyon Natural Area and Nature Center.	
$5,500,000 is available for the Charles White Park.	
$5,000,000 is available for City of San Marcos Park improvements.	
$5,000,000 is available for the Hughes Fire Recovery at Castaic Lake.	
$5,000,000 is available for Rosemead Park improvements.	
$4,300,000 is available for the Grove Neighborhood Park project.	
$2,000,000 is available for the Don Fernando Pacheco Adobe rehabilitation.	
$500,000 is available for Flat Top Park.</t>
  </si>
  <si>
    <t>Administration support for the Santa Monica Conservancy staff.</t>
  </si>
  <si>
    <t>Local assistance for projects that improve the climate resiliency or the protection of the Los Angeles River Watershed and are a part of the revitalization plan developed by the Upper Los Angeles River and Tributaries Working Group.</t>
  </si>
  <si>
    <t>Local assistance to reduce the risks of climate change impacts upon communities, fish and wildlife, and natural resources, and increase public access.</t>
  </si>
  <si>
    <t>Local assistance for regional projects to improve local fire prevention capacity, improve forest health and resilience, and reduce the risk of wildfire spreading into populated areas from wildlands pursuant to subdivision (b) of Section 91520 of the Public Resources Code.</t>
  </si>
  <si>
    <t>FY 2025-26 
(AB 102)</t>
  </si>
  <si>
    <t>FY 2025-26
(AB 100)</t>
  </si>
  <si>
    <t>FY 2025-26 
(SB 105)</t>
  </si>
  <si>
    <t>Local assistance for the Randall Preserve for work that supports the reduction of climate impacts on disadvantaged communities and vulnerable populations and the creation, protection, and expansion of outdoor recreation opportunities pursuant to Section 94020 of the Public Resources Code.</t>
  </si>
  <si>
    <t>Administration support for the Salton Sea Conservancy</t>
  </si>
  <si>
    <t>Administration support for the San Gabriel and Lower Los Angeles Rivers and Mountains Conservancy</t>
  </si>
  <si>
    <t>Local assistance for projects that improve the climate resiliency or the protection of the Los Angeles River Watershed or are consistent with the Lower Los Angeles River Revitalization Plan.</t>
  </si>
  <si>
    <t>San Joaquin River Conservancy</t>
  </si>
  <si>
    <t>Administration support for the San Joaquin River Conservancy staff.</t>
  </si>
  <si>
    <t>Baldwin Hills and Urban Watersheds Conservancy</t>
  </si>
  <si>
    <t>Administration support for the Baldwin Hills and Urban Watersheds Conservancy staff.</t>
  </si>
  <si>
    <t>Administration support for the San Diego River Conservancy staff.</t>
  </si>
  <si>
    <t>Coachella Valley Mountains Conservancy</t>
  </si>
  <si>
    <t>Administration support for the Coachella Valley Mountains Conservancy staff.</t>
  </si>
  <si>
    <t>Available for the administration of regional projects to improve local fire prevention capacity, improve forest health and resilience, and reduce the risk of wildfire spreading into populated areas from wildlands pursuant to subdivision (b) of Section 91520 of the Public Resources Code.</t>
  </si>
  <si>
    <t>Administration support for public safety and prevention of damage</t>
  </si>
  <si>
    <t xml:space="preserve">Administration support for the Department of Water Resources for the continuing formulation of the CA Water Plan. </t>
  </si>
  <si>
    <t>Local assistance for subsidence repair projects related to existing conveyance projects.</t>
  </si>
  <si>
    <t xml:space="preserve">Local assistance for groundwater management including: 
The amounts appropriated in this item may be used for local assistance or state operations.	
Of the amounts appropriated, $1,000,000 shall be allocated to the Urban Streams Restoration Program pursuant to Section 7048 of the Water Code.	
Of the amounts appropriated, $1,000,000 shall be allocated to the Riverine Stewardship Program pursuant to Section 7049 of the Water Code.
Of the amounts appropriated in this item, $28,000,000 shall be allocated for projects related to groundwater storage, groundwater banking, groundwater recharge, or instream flow projects that support the conjunctive use of groundwater and surface water supplies: specifically:	
Of the amounts appropriated, $3,500,000 shall be for grants to groundwater sustainability agencies that pump less than 10,000 acre-feet annually.	
Of the amounts appropriated, $6,500,000 shall be available for the Underrepresented Communities, California Tribes, and Small Farmers Groundwater Technical Assistance Program at the Department of Water Resources.	</t>
  </si>
  <si>
    <t>Local assistance for projects related to the systemwide evaluation, repair, rehabilitation, reconstruction, expansion, or replacement of levees, weirs, bypasses, and facilities of the State Plan of Flood Control.</t>
  </si>
  <si>
    <t>Local assistance for the Dam Safety and Climate Resilience Local Assistance Program for competitive grants for projects that enhance dam safety and reservoir operations and protect public benefits pursuant to Section 6700 of the Water Code.</t>
  </si>
  <si>
    <t>Local assistance for the California Water Commission for projects under the Water Storage Investment Program.</t>
  </si>
  <si>
    <t>Local assistance for projects that implement the Flood Control Subventions Program. 
Of the amounts appropriated in this item, $13,400,000 shall be available for the state’s share of the nonfederal share of a state and federally authorized flood control project that increase the level of flood protection for multiple counties and disadvantaged communities.</t>
  </si>
  <si>
    <t>Local assistance to improve water data management and to implement Section 144 of the Water Code to reactivate existing stream gages and have Department of Water Resources deploy new gages.</t>
  </si>
  <si>
    <t xml:space="preserve">Salton Sea Conservancy </t>
  </si>
  <si>
    <t xml:space="preserve">The amount appropriated in this item is to implement the Salton Sea Management Program 10-Year Plan, and any subsequent revisions to that plan, or any subsequent plans, to provide air quality, public health, and habitat benefits.
For capital outlay costs of $147,600,000 total of the Salton Sea Management Plan, including: 
Study, $5,500,000		
Preliminary plans, $1,000		
Construction, $141,848,000		
Equipment, $250,000		
Various, $1,000
The Department of Water Resources may use any capital outlay project delivery method within its authority for projects funded through this item.		</t>
  </si>
  <si>
    <t>For capital outlay for projects related to the systemwide evaluation, repair, rehabilitation, reconstruction, expansion, or replacement of levees, weirs, bypasses, and facilities of the State Plan of Flood Control, including: 
Prelimenary plans, $300,000
Construction, $13,600,000</t>
  </si>
  <si>
    <t>Sacramento-San Joaquin Delta Conservancy</t>
  </si>
  <si>
    <t>Administration support for the Sacramento-San Joaquin Delta Conservancy staff.</t>
  </si>
  <si>
    <t>Local assistance to reduce the risks of climate change impacts upon communities, fish and wildlife, and natural resources, and increase public access.
The funds appropriated in this item shall be used for Jersey Island acquisition, Bethel Island restoration, and the small rice farmer incentive program.</t>
  </si>
  <si>
    <t>Local assistance for grants and loans that improve water quality or help provide clean, safe, and reliable drinking water.</t>
  </si>
  <si>
    <t>Local assistance for tribal water infrastructure projects that provide safe, clean, and reliable drinking water to tribal communities.</t>
  </si>
  <si>
    <t>Administration support for the State Water Board for water rights staff.</t>
  </si>
  <si>
    <t>Local assistance to improve water data management.</t>
  </si>
  <si>
    <t>Local assistance for loans or grants for projects that will address water quality problems arising in the California-Mexico cross-border rivers and coastal waters.</t>
  </si>
  <si>
    <t>Curriculum services. Funds appropriated in this item are available contingent upon the enactment of Assembly Bill 1486 of the 2025–26 Regular Session.</t>
  </si>
  <si>
    <t>Local assistance to the State Department of Education, in consultation with the Department of Food and Agriculture, for grants to public postsecondary educational institutions that are designated as Agricultural Experiment Stations or Agricultural Research Institutes, to develop research farms to improve climate resiliency.
Funds are available contingent upon the enactment of Assembly Bill 1486 of the 2025–26 Regular Session.</t>
  </si>
  <si>
    <t>Local assistance of $35,000,000 available for the Healthy Soils Program.	
Local assistance of $36,900,000 available for the State Water Efficiency and Enhancement Program.</t>
  </si>
  <si>
    <t>Local assistance for marketing commodities, and agricultural services, including: 
$9,250,000 is available for Certified Mobile Farmers’ Markets;	
$9,250,000 is available for Year-Round Certified Farmers’ Markets; and	
$18,450,000 is available for Urban Agriculture Projects.	
Local assistance to Fair and County Agricultural Activities in the amount of $36,900,000 for Fairground Upgrades.</t>
  </si>
  <si>
    <t xml:space="preserve">Oof the amount appropriated, farm resiliency funding to support the California Department of Food and Agriculture includes: 
Agricultural Plant and Animal Health; Pest Prevention; Food Safety Services, $19,850,000	
Marketing; Commodities and Agricultural Services, $1,050,000	
Assistance to Fair and County Agricultural Activities, $700,000	</t>
  </si>
  <si>
    <t>Oof the amount appropriated, farm resiliency funding to support the California Department of Food and Agriculture includes: 
General Agricultural Activities, $2,030,000</t>
  </si>
  <si>
    <t>Local assistance for the following: 
$15,000,000 is available for geologic heritage sites, including, but not limited to, the La Brea Tar Pits.
$1,800,000 is available to improve the climate resiliency of, or for the protection of, the Clear Lake Watershed.</t>
  </si>
  <si>
    <t>Funding Type</t>
  </si>
  <si>
    <t>Local assistance</t>
  </si>
  <si>
    <t>Staff support</t>
  </si>
  <si>
    <t>Administration support for State Water Board staff</t>
  </si>
  <si>
    <t>Local assistance for grants and projects related to water reuse and recycling.</t>
  </si>
  <si>
    <t>Administration support of $375,000 shall be for the California Water Commission for projects under the Water Storage Investment Plan.</t>
  </si>
  <si>
    <t>https://water.ca.gov/Work-With-Us/Grants-And-Loans</t>
  </si>
  <si>
    <t>https://www.waterboards.ca.gov/water_issues/programs/grants_loans/</t>
  </si>
  <si>
    <t>https://www.conservation.ca.gov/dlrp/grant-programs/Pages/Multibenefit-Land-Repurposing-Program.aspx</t>
  </si>
  <si>
    <t>https://www.waterboards.ca.gov/water_issues/programs/grants_loans/water_recycling/</t>
  </si>
  <si>
    <t>https://cwc.ca.gov/Water-Storage</t>
  </si>
  <si>
    <t>State assistance</t>
  </si>
  <si>
    <t>https://water.ca.gov/Work-With-Us/Grants-And-Loans/Dam-Safety-and-Enhancements-Program</t>
  </si>
  <si>
    <t>https://saltonsea.ca.gov/</t>
  </si>
  <si>
    <t>https://www.conservation.ca.gov/dlrp/grant-programs/Pages/Regional-Forest-and-Fire-Capacity-Program.aspx</t>
  </si>
  <si>
    <t>https://www.fire.ca.gov/what-we-do/grants</t>
  </si>
  <si>
    <t>https://www.fire.ca.gov/what-we-do/natural-resource-management/forest-health</t>
  </si>
  <si>
    <t>https://wildfireconservancy.org/</t>
  </si>
  <si>
    <t>https://www.cafirefoundation.org/what-we-do/for-grant-seekers</t>
  </si>
  <si>
    <t>https://www.conservation.ca.gov/dlrp/grant-programs/Pages/Index.aspx</t>
  </si>
  <si>
    <t>https://tahoe.ca.gov/</t>
  </si>
  <si>
    <t>https://smmc.ca.gov/grants-redo/</t>
  </si>
  <si>
    <t>https://scc.ca.gov/wildfire-resilience-program/</t>
  </si>
  <si>
    <t>https://rmc.ca.gov/grants/</t>
  </si>
  <si>
    <t>https://sdrc.ca.gov/</t>
  </si>
  <si>
    <t>https://sierranevada.ca.gov/</t>
  </si>
  <si>
    <t>https://ccc.ca.gov/</t>
  </si>
  <si>
    <t>https://www.caloes.ca.gov/office-of-the-director/operations/recovery-directorate/hazard-mitigation/california-wildfire-mitigation-program/</t>
  </si>
  <si>
    <t>https://wcb.ca.gov/Grants</t>
  </si>
  <si>
    <t>https://sjrc.ca.gov/</t>
  </si>
  <si>
    <t>https://bhc.ca.gov/about-us/</t>
  </si>
  <si>
    <t>https://cvmc.ca.gov/grants/</t>
  </si>
  <si>
    <t>https://sierranevada.ca.gov/grants/</t>
  </si>
  <si>
    <t>https://deltaconservancy.ca.gov/grant-program/</t>
  </si>
  <si>
    <t>https://resources.ca.gov/Initiatives/Tribalaffairs/TribalNatureBasedSolutionsProgram</t>
  </si>
  <si>
    <t>https://wildlife.ca.gov/Grants</t>
  </si>
  <si>
    <t>https://www.parks.ca.gov/?page_id=30068</t>
  </si>
  <si>
    <t>https://scc.ca.gov/grants/</t>
  </si>
  <si>
    <t>https://resources.ca.gov/grants</t>
  </si>
  <si>
    <t>https://lci.ca.gov/</t>
  </si>
  <si>
    <t>https://sgc.ca.gov/grant-programs/</t>
  </si>
  <si>
    <t>https://resources.ca.gov/grants/urban-greening</t>
  </si>
  <si>
    <t>https://opc.ca.gov/funding/</t>
  </si>
  <si>
    <t>https://www.cdfa.ca.gov/grants/</t>
  </si>
  <si>
    <t>https://www.conservation.ca.gov/dlrp/grant-programs</t>
  </si>
  <si>
    <t>https://www.cde.ca.gov/fg/fo/af/</t>
  </si>
  <si>
    <t>https://www.energy.ca.gov/funding-opportunities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</si>
</sst>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_);[Red]\(&quot;$&quot;#,##0\)"/>
    <numFmt numFmtId="44" formatCode="_(&quot;$&quot;* #,##0.00_);_(&quot;$&quot;* \(#,##0.00\);_(&quot;$&quot;* &quot;-&quot;??_);_(@_)"/>
    <numFmt numFmtId="164" formatCode="_(&quot;$&quot;* #,##0_);_(&quot;$&quot;* \(#,##0\);_(&quot;$&quot;* &quot;-&quot;??_);_(@_)"/>
  </numFmts>
  <fonts count="14" x14ac:knownFonts="1">
    <font>
      <sz val="11"/>
      <color theme="1"/>
      <name val="Calibri"/>
      <family val="2"/>
      <scheme val="minor"/>
    </font>
    <font>
      <sz val="11"/>
      <color theme="1"/>
      <name val="Calibri"/>
      <family val="2"/>
      <scheme val="minor"/>
    </font>
    <font>
      <b/>
      <sz val="15"/>
      <color rgb="FF000000"/>
      <name val="Calibri"/>
      <family val="2"/>
      <scheme val="minor"/>
    </font>
    <font>
      <sz val="15"/>
      <color rgb="FF000000"/>
      <name val="Calibri"/>
      <family val="2"/>
      <scheme val="minor"/>
    </font>
    <font>
      <b/>
      <sz val="15"/>
      <color rgb="FFFFFFFF"/>
      <name val="Century Gothic"/>
      <family val="2"/>
    </font>
    <font>
      <b/>
      <sz val="15"/>
      <color theme="4" tint="-0.499984740745262"/>
      <name val="Century Gothic"/>
      <family val="2"/>
    </font>
    <font>
      <b/>
      <sz val="15"/>
      <color theme="1"/>
      <name val="Calibri"/>
      <family val="2"/>
      <scheme val="minor"/>
    </font>
    <font>
      <sz val="15"/>
      <color theme="1"/>
      <name val="Calibri"/>
      <family val="2"/>
      <scheme val="minor"/>
    </font>
    <font>
      <sz val="10"/>
      <name val="Century Gothic"/>
      <family val="2"/>
    </font>
    <font>
      <b/>
      <sz val="10"/>
      <name val="Century Gothic"/>
      <family val="2"/>
    </font>
    <font>
      <sz val="11"/>
      <name val="Calibri"/>
      <family val="2"/>
      <scheme val="minor"/>
    </font>
    <font>
      <sz val="10"/>
      <color theme="1"/>
      <name val="Century Gothic"/>
      <family val="2"/>
    </font>
    <font>
      <sz val="10"/>
      <color rgb="FF333333"/>
      <name val="Century Gothic"/>
      <family val="2"/>
    </font>
    <font>
      <b/>
      <i/>
      <sz val="10"/>
      <name val="Century Gothic"/>
      <family val="2"/>
    </font>
  </fonts>
  <fills count="6">
    <fill>
      <patternFill patternType="none"/>
    </fill>
    <fill>
      <patternFill patternType="gray125"/>
    </fill>
    <fill>
      <patternFill patternType="solid">
        <fgColor rgb="FFF7F7F8"/>
        <bgColor indexed="64"/>
      </patternFill>
    </fill>
    <fill>
      <patternFill patternType="solid">
        <fgColor rgb="FF1F3864"/>
        <bgColor indexed="64"/>
      </patternFill>
    </fill>
    <fill>
      <patternFill patternType="solid">
        <fgColor rgb="FF4472C4"/>
        <bgColor indexed="64"/>
      </patternFill>
    </fill>
    <fill>
      <patternFill patternType="solid">
        <fgColor theme="4" tint="0.59999389629810485"/>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4" fontId="1" fillId="0" borderId="0" applyFont="0" applyFill="0" applyBorder="0" applyAlignment="0" applyProtection="0"/>
    <xf numFmtId="44" fontId="1" fillId="0" borderId="0" applyFont="0" applyFill="0" applyBorder="0" applyAlignment="0" applyProtection="0"/>
  </cellStyleXfs>
  <cellXfs count="34">
    <xf numFmtId="0" fontId="0" fillId="0" borderId="0" xfId="0"/>
    <xf numFmtId="0" fontId="0" fillId="0" borderId="0" xfId="0" applyAlignment="1">
      <alignment vertical="top"/>
    </xf>
    <xf numFmtId="6" fontId="4" fillId="3" borderId="1" xfId="0" applyNumberFormat="1" applyFont="1" applyFill="1" applyBorder="1" applyAlignment="1">
      <alignment horizontal="left" vertical="top" wrapText="1"/>
    </xf>
    <xf numFmtId="6" fontId="5" fillId="5" borderId="1" xfId="0" applyNumberFormat="1" applyFont="1" applyFill="1" applyBorder="1" applyAlignment="1">
      <alignment horizontal="right" vertical="top" wrapText="1"/>
    </xf>
    <xf numFmtId="6" fontId="5" fillId="5" borderId="1" xfId="0" applyNumberFormat="1" applyFont="1" applyFill="1" applyBorder="1" applyAlignment="1">
      <alignment horizontal="left" vertical="top" wrapText="1"/>
    </xf>
    <xf numFmtId="6" fontId="4" fillId="4" borderId="1" xfId="0" applyNumberFormat="1" applyFont="1" applyFill="1" applyBorder="1" applyAlignment="1">
      <alignment horizontal="right" vertical="top" wrapText="1"/>
    </xf>
    <xf numFmtId="6" fontId="4" fillId="4" borderId="1" xfId="0" applyNumberFormat="1" applyFont="1" applyFill="1" applyBorder="1" applyAlignment="1">
      <alignment vertical="top" wrapText="1"/>
    </xf>
    <xf numFmtId="0" fontId="4" fillId="4" borderId="1" xfId="0" applyFont="1" applyFill="1" applyBorder="1" applyAlignment="1">
      <alignment horizontal="left" vertical="top" wrapText="1"/>
    </xf>
    <xf numFmtId="0" fontId="5" fillId="5" borderId="1" xfId="0" applyFont="1" applyFill="1" applyBorder="1" applyAlignment="1">
      <alignment horizontal="right" vertical="top" wrapText="1"/>
    </xf>
    <xf numFmtId="6" fontId="5" fillId="5" borderId="1" xfId="0" applyNumberFormat="1" applyFont="1" applyFill="1" applyBorder="1" applyAlignment="1">
      <alignment vertical="top" wrapText="1"/>
    </xf>
    <xf numFmtId="0" fontId="5" fillId="5" borderId="1" xfId="0" applyFont="1" applyFill="1" applyBorder="1" applyAlignment="1">
      <alignment horizontal="left" vertical="top" wrapText="1"/>
    </xf>
    <xf numFmtId="0" fontId="6" fillId="0" borderId="0" xfId="0" applyFont="1" applyAlignment="1">
      <alignment horizontal="right" vertical="top"/>
    </xf>
    <xf numFmtId="6" fontId="6" fillId="0" borderId="1" xfId="0" applyNumberFormat="1" applyFont="1" applyBorder="1" applyAlignment="1">
      <alignment vertical="top"/>
    </xf>
    <xf numFmtId="0" fontId="7" fillId="0" borderId="0" xfId="0" applyFont="1" applyAlignment="1">
      <alignment vertical="top"/>
    </xf>
    <xf numFmtId="0" fontId="8" fillId="0" borderId="0" xfId="0" applyFont="1" applyFill="1" applyAlignment="1">
      <alignment vertical="top"/>
    </xf>
    <xf numFmtId="0" fontId="10" fillId="0" borderId="0" xfId="0" applyFont="1" applyFill="1" applyAlignment="1">
      <alignment vertical="top"/>
    </xf>
    <xf numFmtId="0" fontId="8" fillId="0" borderId="1" xfId="0" applyFont="1" applyFill="1" applyBorder="1" applyAlignment="1">
      <alignment horizontal="left" vertical="center"/>
    </xf>
    <xf numFmtId="0" fontId="8" fillId="0" borderId="1" xfId="0" applyFont="1" applyFill="1" applyBorder="1" applyAlignment="1">
      <alignment horizontal="left" vertical="center" wrapText="1"/>
    </xf>
    <xf numFmtId="6" fontId="8" fillId="0" borderId="1" xfId="0" applyNumberFormat="1" applyFont="1" applyFill="1" applyBorder="1" applyAlignment="1">
      <alignment horizontal="left" vertical="center" wrapText="1"/>
    </xf>
    <xf numFmtId="6" fontId="8" fillId="0" borderId="1" xfId="0" applyNumberFormat="1" applyFont="1" applyFill="1" applyBorder="1" applyAlignment="1">
      <alignment horizontal="left" vertical="center"/>
    </xf>
    <xf numFmtId="0" fontId="9" fillId="0" borderId="1" xfId="0" applyFont="1" applyFill="1" applyBorder="1" applyAlignment="1">
      <alignment horizontal="left" vertical="center"/>
    </xf>
    <xf numFmtId="0" fontId="9" fillId="0" borderId="1" xfId="0" applyFont="1" applyFill="1" applyBorder="1" applyAlignment="1">
      <alignment horizontal="left" vertical="center" wrapText="1"/>
    </xf>
    <xf numFmtId="6" fontId="9" fillId="0" borderId="1" xfId="0" applyNumberFormat="1" applyFont="1" applyFill="1" applyBorder="1" applyAlignment="1">
      <alignment horizontal="left" vertical="center" wrapText="1"/>
    </xf>
    <xf numFmtId="0" fontId="10" fillId="0" borderId="0" xfId="0" applyFont="1" applyFill="1" applyAlignment="1">
      <alignment vertical="top" wrapText="1"/>
    </xf>
    <xf numFmtId="6" fontId="13" fillId="0" borderId="0" xfId="0" applyNumberFormat="1" applyFont="1" applyFill="1" applyAlignment="1">
      <alignment vertical="top"/>
    </xf>
    <xf numFmtId="164" fontId="13" fillId="0" borderId="0" xfId="2" applyNumberFormat="1" applyFont="1" applyFill="1" applyAlignment="1">
      <alignment vertical="top"/>
    </xf>
    <xf numFmtId="0" fontId="8" fillId="0" borderId="0" xfId="0" applyFont="1" applyFill="1" applyAlignment="1">
      <alignment vertical="top" wrapText="1"/>
    </xf>
    <xf numFmtId="0" fontId="2" fillId="2" borderId="1" xfId="0" applyFont="1" applyFill="1" applyBorder="1" applyAlignment="1">
      <alignment horizontal="center" vertical="top" wrapText="1"/>
    </xf>
    <xf numFmtId="164" fontId="12" fillId="0" borderId="1" xfId="2" applyNumberFormat="1" applyFont="1" applyBorder="1" applyAlignment="1">
      <alignment horizontal="left" vertical="center" wrapText="1"/>
    </xf>
    <xf numFmtId="164" fontId="8" fillId="0" borderId="1" xfId="2" applyNumberFormat="1" applyFont="1" applyFill="1" applyBorder="1" applyAlignment="1">
      <alignment horizontal="left" vertical="center"/>
    </xf>
    <xf numFmtId="0" fontId="11" fillId="0" borderId="1" xfId="0" applyFont="1" applyBorder="1" applyAlignment="1">
      <alignment horizontal="left" vertical="center" wrapText="1"/>
    </xf>
    <xf numFmtId="164" fontId="11" fillId="0" borderId="1" xfId="2" applyNumberFormat="1" applyFont="1" applyBorder="1" applyAlignment="1">
      <alignment horizontal="left" vertical="center"/>
    </xf>
    <xf numFmtId="164" fontId="8" fillId="0" borderId="0" xfId="2" applyNumberFormat="1" applyFont="1" applyFill="1" applyBorder="1" applyAlignment="1">
      <alignment horizontal="left" vertical="center"/>
    </xf>
    <xf numFmtId="0" fontId="8" fillId="0" borderId="0" xfId="0" applyFont="1" applyFill="1" applyBorder="1" applyAlignment="1">
      <alignment horizontal="left" vertical="center" wrapText="1"/>
    </xf>
  </cellXfs>
  <cellStyles count="3">
    <cellStyle name="Currency" xfId="2" builtinId="4"/>
    <cellStyle name="Currency 2" xfId="1" xr:uid="{307C5FE0-2829-4887-9CA7-9CC9BA70485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034E7A-03F8-45CE-BDDA-D2A43D9C0054}">
  <dimension ref="A1:C12"/>
  <sheetViews>
    <sheetView zoomScale="68" zoomScaleNormal="130" workbookViewId="0">
      <selection activeCell="C18" sqref="C18"/>
    </sheetView>
  </sheetViews>
  <sheetFormatPr defaultColWidth="9.1796875" defaultRowHeight="14.5" x14ac:dyDescent="0.35"/>
  <cols>
    <col min="1" max="1" width="55.1796875" style="1" bestFit="1" customWidth="1"/>
    <col min="2" max="2" width="23.26953125" style="1" bestFit="1" customWidth="1"/>
    <col min="3" max="3" width="34.90625" style="1" bestFit="1" customWidth="1"/>
    <col min="4" max="16384" width="9.1796875" style="1"/>
  </cols>
  <sheetData>
    <row r="1" spans="1:3" ht="41" customHeight="1" x14ac:dyDescent="0.35">
      <c r="A1" s="27" t="s">
        <v>97</v>
      </c>
      <c r="B1" s="27"/>
      <c r="C1" s="27"/>
    </row>
    <row r="2" spans="1:3" ht="19.5" x14ac:dyDescent="0.35">
      <c r="A2" s="2" t="s">
        <v>84</v>
      </c>
      <c r="B2" s="2" t="s">
        <v>85</v>
      </c>
      <c r="C2" s="2" t="s">
        <v>86</v>
      </c>
    </row>
    <row r="3" spans="1:3" ht="19.5" x14ac:dyDescent="0.35">
      <c r="A3" s="3" t="s">
        <v>95</v>
      </c>
      <c r="B3" s="3" t="s">
        <v>2</v>
      </c>
      <c r="C3" s="4" t="s">
        <v>96</v>
      </c>
    </row>
    <row r="4" spans="1:3" ht="19.5" x14ac:dyDescent="0.35">
      <c r="A4" s="5" t="s">
        <v>0</v>
      </c>
      <c r="B4" s="6">
        <v>3800000000</v>
      </c>
      <c r="C4" s="7" t="s">
        <v>88</v>
      </c>
    </row>
    <row r="5" spans="1:3" ht="19.5" x14ac:dyDescent="0.35">
      <c r="A5" s="8" t="s">
        <v>8</v>
      </c>
      <c r="B5" s="9">
        <v>1500000000</v>
      </c>
      <c r="C5" s="10" t="s">
        <v>89</v>
      </c>
    </row>
    <row r="6" spans="1:3" ht="19.5" x14ac:dyDescent="0.35">
      <c r="A6" s="5" t="s">
        <v>12</v>
      </c>
      <c r="B6" s="6">
        <v>1200000000</v>
      </c>
      <c r="C6" s="7" t="s">
        <v>90</v>
      </c>
    </row>
    <row r="7" spans="1:3" ht="19.5" x14ac:dyDescent="0.35">
      <c r="A7" s="8" t="s">
        <v>13</v>
      </c>
      <c r="B7" s="9">
        <v>450000000</v>
      </c>
      <c r="C7" s="10" t="s">
        <v>91</v>
      </c>
    </row>
    <row r="8" spans="1:3" ht="19.5" x14ac:dyDescent="0.35">
      <c r="A8" s="5" t="s">
        <v>14</v>
      </c>
      <c r="B8" s="6">
        <v>1200000000</v>
      </c>
      <c r="C8" s="7" t="s">
        <v>92</v>
      </c>
    </row>
    <row r="9" spans="1:3" ht="19.5" x14ac:dyDescent="0.35">
      <c r="A9" s="8" t="s">
        <v>16</v>
      </c>
      <c r="B9" s="9">
        <v>300000000</v>
      </c>
      <c r="C9" s="10" t="s">
        <v>71</v>
      </c>
    </row>
    <row r="10" spans="1:3" ht="19.5" x14ac:dyDescent="0.35">
      <c r="A10" s="5" t="s">
        <v>19</v>
      </c>
      <c r="B10" s="6">
        <v>700000000</v>
      </c>
      <c r="C10" s="7" t="s">
        <v>93</v>
      </c>
    </row>
    <row r="11" spans="1:3" ht="19.5" x14ac:dyDescent="0.35">
      <c r="A11" s="3" t="s">
        <v>63</v>
      </c>
      <c r="B11" s="9">
        <v>850000000</v>
      </c>
      <c r="C11" s="10" t="s">
        <v>94</v>
      </c>
    </row>
    <row r="12" spans="1:3" ht="19.5" x14ac:dyDescent="0.35">
      <c r="A12" s="11" t="s">
        <v>87</v>
      </c>
      <c r="B12" s="12">
        <f>SUM(B4:B11)</f>
        <v>10000000000</v>
      </c>
      <c r="C12" s="13"/>
    </row>
  </sheetData>
  <mergeCells count="1">
    <mergeCell ref="A1:C1"/>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288267-B5D7-4FC7-B127-84621D91E79F}">
  <dimension ref="A1:E57"/>
  <sheetViews>
    <sheetView zoomScale="69" zoomScaleNormal="100" workbookViewId="0">
      <selection activeCell="A2" sqref="A2:E18"/>
    </sheetView>
  </sheetViews>
  <sheetFormatPr defaultColWidth="9.1796875" defaultRowHeight="14.5" x14ac:dyDescent="0.35"/>
  <cols>
    <col min="1" max="1" width="35.54296875" style="14" bestFit="1" customWidth="1"/>
    <col min="2" max="2" width="54.6328125" style="15" bestFit="1" customWidth="1"/>
    <col min="3" max="3" width="14.453125" style="15" bestFit="1" customWidth="1"/>
    <col min="4" max="4" width="82.7265625" style="15" customWidth="1"/>
    <col min="5" max="5" width="23.453125" style="15" bestFit="1" customWidth="1"/>
    <col min="6" max="16384" width="9.1796875" style="15"/>
  </cols>
  <sheetData>
    <row r="1" spans="1:5" x14ac:dyDescent="0.35">
      <c r="A1" s="20" t="s">
        <v>107</v>
      </c>
      <c r="B1" s="21" t="s">
        <v>98</v>
      </c>
      <c r="C1" s="22" t="s">
        <v>175</v>
      </c>
      <c r="D1" s="22" t="s">
        <v>106</v>
      </c>
      <c r="E1" s="22" t="s">
        <v>99</v>
      </c>
    </row>
    <row r="2" spans="1:5" x14ac:dyDescent="0.35">
      <c r="A2" s="16" t="s">
        <v>108</v>
      </c>
      <c r="B2" s="17" t="s">
        <v>118</v>
      </c>
      <c r="C2" s="18">
        <v>386250000</v>
      </c>
      <c r="D2" s="17" t="s">
        <v>101</v>
      </c>
      <c r="E2" s="17" t="s">
        <v>20</v>
      </c>
    </row>
    <row r="3" spans="1:5" x14ac:dyDescent="0.35">
      <c r="A3" s="16" t="s">
        <v>108</v>
      </c>
      <c r="B3" s="17" t="s">
        <v>117</v>
      </c>
      <c r="C3" s="18">
        <v>610000000</v>
      </c>
      <c r="D3" s="17" t="s">
        <v>102</v>
      </c>
      <c r="E3" s="17" t="s">
        <v>64</v>
      </c>
    </row>
    <row r="4" spans="1:5" x14ac:dyDescent="0.35">
      <c r="A4" s="16" t="s">
        <v>108</v>
      </c>
      <c r="B4" s="17" t="s">
        <v>3</v>
      </c>
      <c r="C4" s="18">
        <v>200000000</v>
      </c>
      <c r="D4" s="17" t="s">
        <v>103</v>
      </c>
      <c r="E4" s="17" t="s">
        <v>21</v>
      </c>
    </row>
    <row r="5" spans="1:5" x14ac:dyDescent="0.35">
      <c r="A5" s="16" t="s">
        <v>108</v>
      </c>
      <c r="B5" s="17" t="s">
        <v>100</v>
      </c>
      <c r="C5" s="18">
        <v>386250000</v>
      </c>
      <c r="D5" s="17" t="s">
        <v>102</v>
      </c>
      <c r="E5" s="17" t="s">
        <v>22</v>
      </c>
    </row>
    <row r="6" spans="1:5" x14ac:dyDescent="0.35">
      <c r="A6" s="16" t="s">
        <v>108</v>
      </c>
      <c r="B6" s="17" t="s">
        <v>105</v>
      </c>
      <c r="C6" s="18">
        <v>62500000</v>
      </c>
      <c r="D6" s="17" t="s">
        <v>104</v>
      </c>
      <c r="E6" s="17" t="s">
        <v>24</v>
      </c>
    </row>
    <row r="7" spans="1:5" x14ac:dyDescent="0.35">
      <c r="A7" s="16" t="s">
        <v>108</v>
      </c>
      <c r="B7" s="17" t="s">
        <v>122</v>
      </c>
      <c r="C7" s="18">
        <v>75000000</v>
      </c>
      <c r="D7" s="17" t="s">
        <v>109</v>
      </c>
      <c r="E7" s="17" t="s">
        <v>23</v>
      </c>
    </row>
    <row r="8" spans="1:5" x14ac:dyDescent="0.35">
      <c r="A8" s="16" t="s">
        <v>108</v>
      </c>
      <c r="B8" s="17" t="s">
        <v>116</v>
      </c>
      <c r="C8" s="18">
        <v>75000000</v>
      </c>
      <c r="D8" s="17" t="s">
        <v>101</v>
      </c>
      <c r="E8" s="17" t="s">
        <v>27</v>
      </c>
    </row>
    <row r="9" spans="1:5" x14ac:dyDescent="0.35">
      <c r="A9" s="16" t="s">
        <v>108</v>
      </c>
      <c r="B9" s="17" t="s">
        <v>4</v>
      </c>
      <c r="C9" s="18">
        <v>15000000</v>
      </c>
      <c r="D9" s="17" t="s">
        <v>110</v>
      </c>
      <c r="E9" s="17" t="s">
        <v>25</v>
      </c>
    </row>
    <row r="10" spans="1:5" x14ac:dyDescent="0.35">
      <c r="A10" s="16" t="s">
        <v>108</v>
      </c>
      <c r="B10" s="17" t="s">
        <v>115</v>
      </c>
      <c r="C10" s="18">
        <v>75000000</v>
      </c>
      <c r="D10" s="17" t="s">
        <v>111</v>
      </c>
      <c r="E10" s="17" t="s">
        <v>26</v>
      </c>
    </row>
    <row r="11" spans="1:5" x14ac:dyDescent="0.35">
      <c r="A11" s="16" t="s">
        <v>108</v>
      </c>
      <c r="B11" s="17" t="s">
        <v>5</v>
      </c>
      <c r="C11" s="18">
        <v>550000000</v>
      </c>
      <c r="D11" s="17" t="s">
        <v>174</v>
      </c>
      <c r="E11" s="17" t="s">
        <v>28</v>
      </c>
    </row>
    <row r="12" spans="1:5" x14ac:dyDescent="0.35">
      <c r="A12" s="16" t="s">
        <v>108</v>
      </c>
      <c r="B12" s="17" t="s">
        <v>114</v>
      </c>
      <c r="C12" s="18">
        <v>480000000</v>
      </c>
      <c r="D12" s="17" t="s">
        <v>101</v>
      </c>
      <c r="E12" s="17" t="s">
        <v>29</v>
      </c>
    </row>
    <row r="13" spans="1:5" x14ac:dyDescent="0.35">
      <c r="A13" s="16" t="s">
        <v>108</v>
      </c>
      <c r="B13" s="17" t="s">
        <v>113</v>
      </c>
      <c r="C13" s="18">
        <v>110000000</v>
      </c>
      <c r="D13" s="17" t="s">
        <v>102</v>
      </c>
      <c r="E13" s="17" t="s">
        <v>30</v>
      </c>
    </row>
    <row r="14" spans="1:5" x14ac:dyDescent="0.35">
      <c r="A14" s="16" t="s">
        <v>108</v>
      </c>
      <c r="B14" s="17" t="s">
        <v>1</v>
      </c>
      <c r="C14" s="18">
        <v>100000000</v>
      </c>
      <c r="D14" s="17" t="s">
        <v>101</v>
      </c>
      <c r="E14" s="17" t="s">
        <v>31</v>
      </c>
    </row>
    <row r="15" spans="1:5" x14ac:dyDescent="0.35">
      <c r="A15" s="16" t="s">
        <v>108</v>
      </c>
      <c r="B15" s="17" t="s">
        <v>112</v>
      </c>
      <c r="C15" s="18">
        <v>335000000</v>
      </c>
      <c r="D15" s="17" t="s">
        <v>119</v>
      </c>
      <c r="E15" s="17" t="s">
        <v>32</v>
      </c>
    </row>
    <row r="16" spans="1:5" x14ac:dyDescent="0.35">
      <c r="A16" s="16" t="s">
        <v>108</v>
      </c>
      <c r="B16" s="17" t="s">
        <v>6</v>
      </c>
      <c r="C16" s="18">
        <v>170000000</v>
      </c>
      <c r="D16" s="17" t="s">
        <v>104</v>
      </c>
      <c r="E16" s="17" t="s">
        <v>33</v>
      </c>
    </row>
    <row r="17" spans="1:5" x14ac:dyDescent="0.35">
      <c r="A17" s="16" t="s">
        <v>108</v>
      </c>
      <c r="B17" s="17" t="s">
        <v>7</v>
      </c>
      <c r="C17" s="18">
        <v>150000000</v>
      </c>
      <c r="D17" s="17" t="s">
        <v>120</v>
      </c>
      <c r="E17" s="17" t="s">
        <v>34</v>
      </c>
    </row>
    <row r="18" spans="1:5" x14ac:dyDescent="0.35">
      <c r="A18" s="16" t="s">
        <v>108</v>
      </c>
      <c r="B18" s="17" t="s">
        <v>65</v>
      </c>
      <c r="C18" s="18">
        <v>20000000</v>
      </c>
      <c r="D18" s="17" t="s">
        <v>121</v>
      </c>
      <c r="E18" s="17" t="s">
        <v>66</v>
      </c>
    </row>
    <row r="19" spans="1:5" x14ac:dyDescent="0.35">
      <c r="A19" s="16" t="s">
        <v>9</v>
      </c>
      <c r="B19" s="17" t="s">
        <v>9</v>
      </c>
      <c r="C19" s="18">
        <v>135000000</v>
      </c>
      <c r="D19" s="17" t="s">
        <v>123</v>
      </c>
      <c r="E19" s="17" t="s">
        <v>35</v>
      </c>
    </row>
    <row r="20" spans="1:5" x14ac:dyDescent="0.35">
      <c r="A20" s="16" t="s">
        <v>9</v>
      </c>
      <c r="B20" s="17" t="s">
        <v>10</v>
      </c>
      <c r="C20" s="18">
        <v>1205000000</v>
      </c>
      <c r="D20" s="17" t="s">
        <v>174</v>
      </c>
      <c r="E20" s="17" t="s">
        <v>36</v>
      </c>
    </row>
    <row r="21" spans="1:5" x14ac:dyDescent="0.35">
      <c r="A21" s="16" t="s">
        <v>9</v>
      </c>
      <c r="B21" s="17" t="s">
        <v>129</v>
      </c>
      <c r="C21" s="18">
        <v>50000000</v>
      </c>
      <c r="D21" s="17" t="s">
        <v>130</v>
      </c>
      <c r="E21" s="17" t="s">
        <v>37</v>
      </c>
    </row>
    <row r="22" spans="1:5" x14ac:dyDescent="0.35">
      <c r="A22" s="16" t="s">
        <v>9</v>
      </c>
      <c r="B22" s="17" t="s">
        <v>128</v>
      </c>
      <c r="C22" s="18">
        <v>25000000</v>
      </c>
      <c r="D22" s="17" t="s">
        <v>173</v>
      </c>
      <c r="E22" s="17" t="s">
        <v>67</v>
      </c>
    </row>
    <row r="23" spans="1:5" x14ac:dyDescent="0.35">
      <c r="A23" s="16" t="s">
        <v>9</v>
      </c>
      <c r="B23" s="17" t="s">
        <v>127</v>
      </c>
      <c r="C23" s="18">
        <v>35000000</v>
      </c>
      <c r="D23" s="17" t="s">
        <v>126</v>
      </c>
      <c r="E23" s="17" t="s">
        <v>38</v>
      </c>
    </row>
    <row r="24" spans="1:5" x14ac:dyDescent="0.35">
      <c r="A24" s="16" t="s">
        <v>9</v>
      </c>
      <c r="B24" s="17" t="s">
        <v>125</v>
      </c>
      <c r="C24" s="18">
        <v>50000000</v>
      </c>
      <c r="D24" s="17" t="s">
        <v>124</v>
      </c>
      <c r="E24" s="17" t="s">
        <v>68</v>
      </c>
    </row>
    <row r="25" spans="1:5" x14ac:dyDescent="0.35">
      <c r="A25" s="16" t="s">
        <v>83</v>
      </c>
      <c r="B25" s="17" t="s">
        <v>131</v>
      </c>
      <c r="C25" s="18">
        <v>415000000</v>
      </c>
      <c r="D25" s="17" t="s">
        <v>11</v>
      </c>
      <c r="E25" s="17" t="s">
        <v>39</v>
      </c>
    </row>
    <row r="26" spans="1:5" x14ac:dyDescent="0.35">
      <c r="A26" s="16" t="s">
        <v>83</v>
      </c>
      <c r="B26" s="17" t="s">
        <v>132</v>
      </c>
      <c r="C26" s="18">
        <v>350000000</v>
      </c>
      <c r="D26" s="17" t="s">
        <v>11</v>
      </c>
      <c r="E26" s="17" t="s">
        <v>40</v>
      </c>
    </row>
    <row r="27" spans="1:5" x14ac:dyDescent="0.35">
      <c r="A27" s="16" t="s">
        <v>83</v>
      </c>
      <c r="B27" s="17" t="s">
        <v>134</v>
      </c>
      <c r="C27" s="18">
        <v>135000000</v>
      </c>
      <c r="D27" s="17" t="s">
        <v>133</v>
      </c>
      <c r="E27" s="17" t="s">
        <v>41</v>
      </c>
    </row>
    <row r="28" spans="1:5" x14ac:dyDescent="0.35">
      <c r="A28" s="16" t="s">
        <v>83</v>
      </c>
      <c r="B28" s="17" t="s">
        <v>135</v>
      </c>
      <c r="C28" s="18">
        <v>75000000</v>
      </c>
      <c r="D28" s="17" t="s">
        <v>104</v>
      </c>
      <c r="E28" s="17" t="s">
        <v>42</v>
      </c>
    </row>
    <row r="29" spans="1:5" x14ac:dyDescent="0.35">
      <c r="A29" s="16" t="s">
        <v>83</v>
      </c>
      <c r="B29" s="17" t="s">
        <v>136</v>
      </c>
      <c r="C29" s="18">
        <v>50000000</v>
      </c>
      <c r="D29" s="17" t="s">
        <v>137</v>
      </c>
      <c r="E29" s="17" t="s">
        <v>45</v>
      </c>
    </row>
    <row r="30" spans="1:5" x14ac:dyDescent="0.35">
      <c r="A30" s="16" t="s">
        <v>83</v>
      </c>
      <c r="B30" s="17" t="s">
        <v>141</v>
      </c>
      <c r="C30" s="18">
        <v>75000000</v>
      </c>
      <c r="D30" s="17" t="s">
        <v>142</v>
      </c>
      <c r="E30" s="17" t="s">
        <v>43</v>
      </c>
    </row>
    <row r="31" spans="1:5" x14ac:dyDescent="0.35">
      <c r="A31" s="16" t="s">
        <v>83</v>
      </c>
      <c r="B31" s="17" t="s">
        <v>140</v>
      </c>
      <c r="C31" s="18">
        <v>75000000</v>
      </c>
      <c r="D31" s="17" t="s">
        <v>11</v>
      </c>
      <c r="E31" s="17" t="s">
        <v>44</v>
      </c>
    </row>
    <row r="32" spans="1:5" x14ac:dyDescent="0.35">
      <c r="A32" s="16" t="s">
        <v>83</v>
      </c>
      <c r="B32" s="17" t="s">
        <v>139</v>
      </c>
      <c r="C32" s="18">
        <v>25000000</v>
      </c>
      <c r="D32" s="17" t="s">
        <v>138</v>
      </c>
      <c r="E32" s="17" t="s">
        <v>69</v>
      </c>
    </row>
    <row r="33" spans="1:5" x14ac:dyDescent="0.35">
      <c r="A33" s="16" t="s">
        <v>143</v>
      </c>
      <c r="B33" s="17" t="s">
        <v>147</v>
      </c>
      <c r="C33" s="18">
        <v>50000000</v>
      </c>
      <c r="D33" s="17" t="s">
        <v>145</v>
      </c>
      <c r="E33" s="17" t="s">
        <v>46</v>
      </c>
    </row>
    <row r="34" spans="1:5" x14ac:dyDescent="0.35">
      <c r="A34" s="16" t="s">
        <v>143</v>
      </c>
      <c r="B34" s="17" t="s">
        <v>148</v>
      </c>
      <c r="C34" s="18">
        <v>150000000</v>
      </c>
      <c r="D34" s="17" t="s">
        <v>146</v>
      </c>
      <c r="E34" s="17" t="s">
        <v>47</v>
      </c>
    </row>
    <row r="35" spans="1:5" x14ac:dyDescent="0.35">
      <c r="A35" s="16" t="s">
        <v>143</v>
      </c>
      <c r="B35" s="17" t="s">
        <v>149</v>
      </c>
      <c r="C35" s="18">
        <v>100000000</v>
      </c>
      <c r="D35" s="17" t="s">
        <v>121</v>
      </c>
      <c r="E35" s="17" t="s">
        <v>48</v>
      </c>
    </row>
    <row r="36" spans="1:5" x14ac:dyDescent="0.35">
      <c r="A36" s="16" t="s">
        <v>143</v>
      </c>
      <c r="B36" s="17" t="s">
        <v>150</v>
      </c>
      <c r="C36" s="18">
        <v>50000000</v>
      </c>
      <c r="D36" s="17" t="s">
        <v>126</v>
      </c>
      <c r="E36" s="17" t="s">
        <v>49</v>
      </c>
    </row>
    <row r="37" spans="1:5" x14ac:dyDescent="0.35">
      <c r="A37" s="16" t="s">
        <v>143</v>
      </c>
      <c r="B37" s="17" t="s">
        <v>70</v>
      </c>
      <c r="C37" s="18">
        <v>60000000</v>
      </c>
      <c r="D37" s="17" t="s">
        <v>151</v>
      </c>
      <c r="E37" s="17" t="s">
        <v>50</v>
      </c>
    </row>
    <row r="38" spans="1:5" x14ac:dyDescent="0.35">
      <c r="A38" s="16" t="s">
        <v>143</v>
      </c>
      <c r="B38" s="17" t="s">
        <v>171</v>
      </c>
      <c r="C38" s="18">
        <v>40000000</v>
      </c>
      <c r="D38" s="17" t="s">
        <v>144</v>
      </c>
      <c r="E38" s="17" t="s">
        <v>51</v>
      </c>
    </row>
    <row r="39" spans="1:5" x14ac:dyDescent="0.35">
      <c r="A39" s="16" t="s">
        <v>152</v>
      </c>
      <c r="B39" s="17" t="s">
        <v>153</v>
      </c>
      <c r="C39" s="18">
        <v>870000000</v>
      </c>
      <c r="D39" s="17" t="s">
        <v>120</v>
      </c>
      <c r="E39" s="17" t="s">
        <v>52</v>
      </c>
    </row>
    <row r="40" spans="1:5" x14ac:dyDescent="0.35">
      <c r="A40" s="16" t="s">
        <v>152</v>
      </c>
      <c r="B40" s="17" t="s">
        <v>15</v>
      </c>
      <c r="C40" s="18">
        <v>320000000</v>
      </c>
      <c r="D40" s="17" t="s">
        <v>15</v>
      </c>
      <c r="E40" s="17" t="s">
        <v>53</v>
      </c>
    </row>
    <row r="41" spans="1:5" x14ac:dyDescent="0.35">
      <c r="A41" s="16" t="s">
        <v>152</v>
      </c>
      <c r="B41" s="17" t="s">
        <v>172</v>
      </c>
      <c r="C41" s="18">
        <v>10000000</v>
      </c>
      <c r="D41" s="17" t="s">
        <v>121</v>
      </c>
      <c r="E41" s="17" t="s">
        <v>54</v>
      </c>
    </row>
    <row r="42" spans="1:5" x14ac:dyDescent="0.35">
      <c r="A42" s="16" t="s">
        <v>154</v>
      </c>
      <c r="B42" s="17" t="s">
        <v>159</v>
      </c>
      <c r="C42" s="18">
        <v>105000000</v>
      </c>
      <c r="D42" s="17" t="s">
        <v>144</v>
      </c>
      <c r="E42" s="17" t="s">
        <v>55</v>
      </c>
    </row>
    <row r="43" spans="1:5" x14ac:dyDescent="0.35">
      <c r="A43" s="16" t="s">
        <v>154</v>
      </c>
      <c r="B43" s="17" t="s">
        <v>158</v>
      </c>
      <c r="C43" s="18">
        <v>20000000</v>
      </c>
      <c r="D43" s="17" t="s">
        <v>160</v>
      </c>
      <c r="E43" s="17" t="s">
        <v>56</v>
      </c>
    </row>
    <row r="44" spans="1:5" x14ac:dyDescent="0.35">
      <c r="A44" s="16" t="s">
        <v>154</v>
      </c>
      <c r="B44" s="17" t="s">
        <v>157</v>
      </c>
      <c r="C44" s="18">
        <v>90000000</v>
      </c>
      <c r="D44" s="17" t="s">
        <v>144</v>
      </c>
      <c r="E44" s="17" t="s">
        <v>72</v>
      </c>
    </row>
    <row r="45" spans="1:5" x14ac:dyDescent="0.35">
      <c r="A45" s="16" t="s">
        <v>154</v>
      </c>
      <c r="B45" s="17" t="s">
        <v>17</v>
      </c>
      <c r="C45" s="18">
        <v>30000000</v>
      </c>
      <c r="D45" s="17" t="s">
        <v>144</v>
      </c>
      <c r="E45" s="17" t="s">
        <v>73</v>
      </c>
    </row>
    <row r="46" spans="1:5" x14ac:dyDescent="0.35">
      <c r="A46" s="16" t="s">
        <v>154</v>
      </c>
      <c r="B46" s="17" t="s">
        <v>18</v>
      </c>
      <c r="C46" s="18">
        <v>15000000</v>
      </c>
      <c r="D46" s="17" t="s">
        <v>103</v>
      </c>
      <c r="E46" s="17" t="s">
        <v>57</v>
      </c>
    </row>
    <row r="47" spans="1:5" x14ac:dyDescent="0.35">
      <c r="A47" s="16" t="s">
        <v>154</v>
      </c>
      <c r="B47" s="17" t="s">
        <v>156</v>
      </c>
      <c r="C47" s="18">
        <v>15000000</v>
      </c>
      <c r="D47" s="17" t="s">
        <v>144</v>
      </c>
      <c r="E47" s="17" t="s">
        <v>74</v>
      </c>
    </row>
    <row r="48" spans="1:5" x14ac:dyDescent="0.35">
      <c r="A48" s="16" t="s">
        <v>154</v>
      </c>
      <c r="B48" s="17" t="s">
        <v>170</v>
      </c>
      <c r="C48" s="18">
        <v>15000000</v>
      </c>
      <c r="D48" s="17" t="s">
        <v>161</v>
      </c>
      <c r="E48" s="17" t="s">
        <v>75</v>
      </c>
    </row>
    <row r="49" spans="1:5" x14ac:dyDescent="0.35">
      <c r="A49" s="16" t="s">
        <v>154</v>
      </c>
      <c r="B49" s="17" t="s">
        <v>155</v>
      </c>
      <c r="C49" s="18">
        <v>10000000</v>
      </c>
      <c r="D49" s="17" t="s">
        <v>162</v>
      </c>
      <c r="E49" s="17" t="s">
        <v>76</v>
      </c>
    </row>
    <row r="50" spans="1:5" x14ac:dyDescent="0.35">
      <c r="A50" s="16" t="s">
        <v>166</v>
      </c>
      <c r="B50" s="17" t="s">
        <v>164</v>
      </c>
      <c r="C50" s="18">
        <v>200000000</v>
      </c>
      <c r="D50" s="17" t="s">
        <v>174</v>
      </c>
      <c r="E50" s="17" t="s">
        <v>58</v>
      </c>
    </row>
    <row r="51" spans="1:5" x14ac:dyDescent="0.35">
      <c r="A51" s="16" t="s">
        <v>166</v>
      </c>
      <c r="B51" s="17" t="s">
        <v>165</v>
      </c>
      <c r="C51" s="18">
        <v>100000000</v>
      </c>
      <c r="D51" s="17" t="s">
        <v>174</v>
      </c>
      <c r="E51" s="17" t="s">
        <v>78</v>
      </c>
    </row>
    <row r="52" spans="1:5" x14ac:dyDescent="0.35">
      <c r="A52" s="16" t="s">
        <v>166</v>
      </c>
      <c r="B52" s="17" t="s">
        <v>77</v>
      </c>
      <c r="C52" s="18">
        <v>200000000</v>
      </c>
      <c r="D52" s="17" t="s">
        <v>137</v>
      </c>
      <c r="E52" s="17" t="s">
        <v>59</v>
      </c>
    </row>
    <row r="53" spans="1:5" x14ac:dyDescent="0.35">
      <c r="A53" s="16" t="s">
        <v>166</v>
      </c>
      <c r="B53" s="17" t="s">
        <v>163</v>
      </c>
      <c r="C53" s="18">
        <v>175000000</v>
      </c>
      <c r="D53" s="17" t="s">
        <v>137</v>
      </c>
      <c r="E53" s="17" t="s">
        <v>79</v>
      </c>
    </row>
    <row r="54" spans="1:5" x14ac:dyDescent="0.35">
      <c r="A54" s="16" t="s">
        <v>166</v>
      </c>
      <c r="B54" s="17" t="s">
        <v>65</v>
      </c>
      <c r="C54" s="18">
        <v>25000000</v>
      </c>
      <c r="D54" s="17" t="s">
        <v>121</v>
      </c>
      <c r="E54" s="17" t="s">
        <v>80</v>
      </c>
    </row>
    <row r="55" spans="1:5" x14ac:dyDescent="0.35">
      <c r="A55" s="16" t="s">
        <v>81</v>
      </c>
      <c r="B55" s="17" t="s">
        <v>169</v>
      </c>
      <c r="C55" s="18">
        <v>325000000</v>
      </c>
      <c r="D55" s="17" t="s">
        <v>167</v>
      </c>
      <c r="E55" s="17" t="s">
        <v>60</v>
      </c>
    </row>
    <row r="56" spans="1:5" x14ac:dyDescent="0.35">
      <c r="A56" s="16" t="s">
        <v>81</v>
      </c>
      <c r="B56" s="17" t="s">
        <v>168</v>
      </c>
      <c r="C56" s="18">
        <v>50000000</v>
      </c>
      <c r="D56" s="17" t="s">
        <v>130</v>
      </c>
      <c r="E56" s="17" t="s">
        <v>61</v>
      </c>
    </row>
    <row r="57" spans="1:5" x14ac:dyDescent="0.35">
      <c r="A57" s="16" t="s">
        <v>81</v>
      </c>
      <c r="B57" s="16" t="s">
        <v>82</v>
      </c>
      <c r="C57" s="19">
        <v>475000000</v>
      </c>
      <c r="D57" s="17" t="s">
        <v>130</v>
      </c>
      <c r="E57" s="16" t="s">
        <v>62</v>
      </c>
    </row>
  </sheetData>
  <autoFilter ref="A1:E57" xr:uid="{1A288267-B5D7-4FC7-B127-84621D91E79F}"/>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38823D-1962-4450-982B-3DBF396C3350}">
  <dimension ref="A1:K152"/>
  <sheetViews>
    <sheetView tabSelected="1" zoomScale="55" zoomScaleNormal="55" workbookViewId="0">
      <selection activeCell="J157" sqref="J157"/>
    </sheetView>
  </sheetViews>
  <sheetFormatPr defaultColWidth="9.1796875" defaultRowHeight="14.5" x14ac:dyDescent="0.35"/>
  <cols>
    <col min="1" max="1" width="35.54296875" style="14" bestFit="1" customWidth="1"/>
    <col min="2" max="2" width="54.6328125" style="15" bestFit="1" customWidth="1"/>
    <col min="3" max="3" width="20.08984375" style="15" customWidth="1"/>
    <col min="4" max="4" width="73.6328125" style="15" customWidth="1"/>
    <col min="5" max="5" width="23.453125" style="15" customWidth="1"/>
    <col min="6" max="6" width="16.08984375" style="15" customWidth="1"/>
    <col min="7" max="7" width="17.36328125" style="15" customWidth="1"/>
    <col min="8" max="8" width="19.7265625" style="15" customWidth="1"/>
    <col min="9" max="9" width="33.36328125" style="15" bestFit="1" customWidth="1"/>
    <col min="10" max="10" width="114.90625" style="23" customWidth="1"/>
    <col min="11" max="11" width="15.453125" style="15" customWidth="1"/>
    <col min="12" max="16384" width="9.1796875" style="15"/>
  </cols>
  <sheetData>
    <row r="1" spans="1:11" ht="25" x14ac:dyDescent="0.35">
      <c r="A1" s="20" t="s">
        <v>107</v>
      </c>
      <c r="B1" s="21" t="s">
        <v>98</v>
      </c>
      <c r="C1" s="22" t="s">
        <v>175</v>
      </c>
      <c r="D1" s="22" t="s">
        <v>106</v>
      </c>
      <c r="E1" s="22" t="s">
        <v>176</v>
      </c>
      <c r="F1" s="22" t="s">
        <v>258</v>
      </c>
      <c r="G1" s="22" t="s">
        <v>257</v>
      </c>
      <c r="H1" s="22" t="s">
        <v>259</v>
      </c>
      <c r="I1" s="22" t="s">
        <v>299</v>
      </c>
      <c r="J1" s="22" t="s">
        <v>178</v>
      </c>
      <c r="K1" s="22" t="s">
        <v>177</v>
      </c>
    </row>
    <row r="2" spans="1:11" x14ac:dyDescent="0.35">
      <c r="A2" s="16" t="s">
        <v>186</v>
      </c>
      <c r="B2" s="17" t="s">
        <v>9</v>
      </c>
      <c r="C2" s="18">
        <v>135000000</v>
      </c>
      <c r="D2" s="17" t="s">
        <v>123</v>
      </c>
      <c r="E2" s="17" t="s">
        <v>35</v>
      </c>
      <c r="F2" s="29"/>
      <c r="G2" s="29"/>
      <c r="H2" s="29">
        <v>1050000</v>
      </c>
      <c r="I2" s="16" t="s">
        <v>301</v>
      </c>
      <c r="J2" s="17" t="s">
        <v>206</v>
      </c>
      <c r="K2" s="16" t="s">
        <v>188</v>
      </c>
    </row>
    <row r="3" spans="1:11" ht="25" x14ac:dyDescent="0.35">
      <c r="A3" s="16" t="s">
        <v>186</v>
      </c>
      <c r="B3" s="17" t="s">
        <v>10</v>
      </c>
      <c r="C3" s="18">
        <v>1205000000</v>
      </c>
      <c r="D3" s="17" t="s">
        <v>174</v>
      </c>
      <c r="E3" s="17" t="s">
        <v>36</v>
      </c>
      <c r="F3" s="29"/>
      <c r="G3" s="29">
        <v>562000</v>
      </c>
      <c r="H3" s="29">
        <v>2264000</v>
      </c>
      <c r="I3" s="16" t="s">
        <v>301</v>
      </c>
      <c r="J3" s="17" t="s">
        <v>187</v>
      </c>
      <c r="K3" s="16" t="s">
        <v>188</v>
      </c>
    </row>
    <row r="4" spans="1:11" ht="37.5" x14ac:dyDescent="0.35">
      <c r="A4" s="16" t="s">
        <v>186</v>
      </c>
      <c r="B4" s="17" t="s">
        <v>10</v>
      </c>
      <c r="C4" s="18" t="s">
        <v>2</v>
      </c>
      <c r="D4" s="17" t="s">
        <v>126</v>
      </c>
      <c r="E4" s="17" t="s">
        <v>36</v>
      </c>
      <c r="F4" s="29"/>
      <c r="G4" s="29"/>
      <c r="H4" s="29">
        <v>1107000</v>
      </c>
      <c r="I4" s="16" t="s">
        <v>301</v>
      </c>
      <c r="J4" s="17" t="s">
        <v>220</v>
      </c>
      <c r="K4" s="16" t="s">
        <v>188</v>
      </c>
    </row>
    <row r="5" spans="1:11" ht="37.5" x14ac:dyDescent="0.35">
      <c r="A5" s="16" t="s">
        <v>186</v>
      </c>
      <c r="B5" s="17" t="s">
        <v>10</v>
      </c>
      <c r="C5" s="18" t="s">
        <v>2</v>
      </c>
      <c r="D5" s="17" t="s">
        <v>126</v>
      </c>
      <c r="E5" s="17" t="s">
        <v>36</v>
      </c>
      <c r="F5" s="29"/>
      <c r="G5" s="29"/>
      <c r="H5" s="29">
        <v>30000000</v>
      </c>
      <c r="I5" s="16" t="s">
        <v>300</v>
      </c>
      <c r="J5" s="17" t="s">
        <v>227</v>
      </c>
      <c r="K5" s="16"/>
    </row>
    <row r="6" spans="1:11" ht="25" x14ac:dyDescent="0.35">
      <c r="A6" s="16" t="s">
        <v>186</v>
      </c>
      <c r="B6" s="17" t="s">
        <v>10</v>
      </c>
      <c r="C6" s="18" t="s">
        <v>2</v>
      </c>
      <c r="D6" s="17" t="s">
        <v>126</v>
      </c>
      <c r="E6" s="17" t="s">
        <v>36</v>
      </c>
      <c r="F6" s="29"/>
      <c r="G6" s="29"/>
      <c r="H6" s="29">
        <v>1100000</v>
      </c>
      <c r="I6" s="16" t="s">
        <v>301</v>
      </c>
      <c r="J6" s="17" t="s">
        <v>221</v>
      </c>
      <c r="K6" s="16" t="s">
        <v>188</v>
      </c>
    </row>
    <row r="7" spans="1:11" ht="125" x14ac:dyDescent="0.35">
      <c r="A7" s="16" t="s">
        <v>186</v>
      </c>
      <c r="B7" s="17" t="s">
        <v>10</v>
      </c>
      <c r="C7" s="18" t="s">
        <v>2</v>
      </c>
      <c r="D7" s="17" t="s">
        <v>126</v>
      </c>
      <c r="E7" s="17" t="s">
        <v>36</v>
      </c>
      <c r="F7" s="29"/>
      <c r="G7" s="29"/>
      <c r="H7" s="29">
        <v>80000000</v>
      </c>
      <c r="I7" s="16" t="s">
        <v>300</v>
      </c>
      <c r="J7" s="17" t="s">
        <v>229</v>
      </c>
      <c r="K7" s="16" t="s">
        <v>314</v>
      </c>
    </row>
    <row r="8" spans="1:11" x14ac:dyDescent="0.35">
      <c r="A8" s="16" t="s">
        <v>186</v>
      </c>
      <c r="B8" s="17" t="s">
        <v>10</v>
      </c>
      <c r="C8" s="18" t="s">
        <v>2</v>
      </c>
      <c r="D8" s="17" t="s">
        <v>126</v>
      </c>
      <c r="E8" s="17" t="s">
        <v>36</v>
      </c>
      <c r="F8" s="29"/>
      <c r="G8" s="29"/>
      <c r="H8" s="29">
        <v>1225000</v>
      </c>
      <c r="I8" s="16" t="s">
        <v>301</v>
      </c>
      <c r="J8" s="17" t="s">
        <v>222</v>
      </c>
      <c r="K8" s="16" t="s">
        <v>188</v>
      </c>
    </row>
    <row r="9" spans="1:11" x14ac:dyDescent="0.35">
      <c r="A9" s="16" t="s">
        <v>186</v>
      </c>
      <c r="B9" s="17" t="s">
        <v>10</v>
      </c>
      <c r="C9" s="18" t="s">
        <v>2</v>
      </c>
      <c r="D9" s="17" t="s">
        <v>126</v>
      </c>
      <c r="E9" s="17" t="s">
        <v>36</v>
      </c>
      <c r="F9" s="29"/>
      <c r="G9" s="29"/>
      <c r="H9" s="29">
        <v>80938000</v>
      </c>
      <c r="I9" s="16" t="s">
        <v>300</v>
      </c>
      <c r="J9" s="17" t="s">
        <v>230</v>
      </c>
      <c r="K9" s="16" t="s">
        <v>315</v>
      </c>
    </row>
    <row r="10" spans="1:11" x14ac:dyDescent="0.35">
      <c r="A10" s="16" t="s">
        <v>186</v>
      </c>
      <c r="B10" s="17" t="s">
        <v>10</v>
      </c>
      <c r="C10" s="18" t="s">
        <v>2</v>
      </c>
      <c r="D10" s="17" t="s">
        <v>126</v>
      </c>
      <c r="E10" s="17" t="s">
        <v>36</v>
      </c>
      <c r="F10" s="29"/>
      <c r="G10" s="29"/>
      <c r="H10" s="29">
        <v>500000</v>
      </c>
      <c r="I10" s="16" t="s">
        <v>301</v>
      </c>
      <c r="J10" s="17" t="s">
        <v>223</v>
      </c>
      <c r="K10" s="16" t="s">
        <v>188</v>
      </c>
    </row>
    <row r="11" spans="1:11" ht="62.5" x14ac:dyDescent="0.35">
      <c r="A11" s="16" t="s">
        <v>186</v>
      </c>
      <c r="B11" s="17" t="s">
        <v>10</v>
      </c>
      <c r="C11" s="18" t="s">
        <v>2</v>
      </c>
      <c r="D11" s="17" t="s">
        <v>126</v>
      </c>
      <c r="E11" s="17" t="s">
        <v>36</v>
      </c>
      <c r="F11" s="29"/>
      <c r="G11" s="29"/>
      <c r="H11" s="29">
        <v>30000000</v>
      </c>
      <c r="I11" s="16" t="s">
        <v>300</v>
      </c>
      <c r="J11" s="17" t="s">
        <v>231</v>
      </c>
      <c r="K11" s="16" t="s">
        <v>314</v>
      </c>
    </row>
    <row r="12" spans="1:11" ht="25" x14ac:dyDescent="0.35">
      <c r="A12" s="16" t="s">
        <v>186</v>
      </c>
      <c r="B12" s="17" t="s">
        <v>10</v>
      </c>
      <c r="C12" s="18" t="s">
        <v>2</v>
      </c>
      <c r="D12" s="17" t="s">
        <v>126</v>
      </c>
      <c r="E12" s="17" t="s">
        <v>36</v>
      </c>
      <c r="F12" s="29"/>
      <c r="G12" s="29"/>
      <c r="H12" s="29">
        <v>200000</v>
      </c>
      <c r="I12" s="16" t="s">
        <v>301</v>
      </c>
      <c r="J12" s="17" t="s">
        <v>224</v>
      </c>
      <c r="K12" s="16" t="s">
        <v>188</v>
      </c>
    </row>
    <row r="13" spans="1:11" ht="25" x14ac:dyDescent="0.35">
      <c r="A13" s="16" t="s">
        <v>186</v>
      </c>
      <c r="B13" s="17" t="s">
        <v>10</v>
      </c>
      <c r="C13" s="18" t="s">
        <v>2</v>
      </c>
      <c r="D13" s="17" t="s">
        <v>126</v>
      </c>
      <c r="E13" s="17" t="s">
        <v>36</v>
      </c>
      <c r="F13" s="29"/>
      <c r="G13" s="29"/>
      <c r="H13" s="29">
        <v>13837000</v>
      </c>
      <c r="I13" s="16" t="s">
        <v>300</v>
      </c>
      <c r="J13" s="17" t="s">
        <v>232</v>
      </c>
      <c r="K13" s="16" t="s">
        <v>316</v>
      </c>
    </row>
    <row r="14" spans="1:11" ht="37.5" x14ac:dyDescent="0.35">
      <c r="A14" s="16" t="s">
        <v>186</v>
      </c>
      <c r="B14" s="17" t="s">
        <v>10</v>
      </c>
      <c r="C14" s="18" t="s">
        <v>2</v>
      </c>
      <c r="D14" s="17" t="s">
        <v>126</v>
      </c>
      <c r="E14" s="17" t="s">
        <v>36</v>
      </c>
      <c r="F14" s="29"/>
      <c r="G14" s="29"/>
      <c r="H14" s="29">
        <v>200000</v>
      </c>
      <c r="I14" s="16" t="s">
        <v>301</v>
      </c>
      <c r="J14" s="17" t="s">
        <v>225</v>
      </c>
      <c r="K14" s="16" t="s">
        <v>188</v>
      </c>
    </row>
    <row r="15" spans="1:11" ht="37.5" x14ac:dyDescent="0.35">
      <c r="A15" s="16" t="s">
        <v>186</v>
      </c>
      <c r="B15" s="17" t="s">
        <v>10</v>
      </c>
      <c r="C15" s="18" t="s">
        <v>2</v>
      </c>
      <c r="D15" s="17" t="s">
        <v>126</v>
      </c>
      <c r="E15" s="17" t="s">
        <v>36</v>
      </c>
      <c r="F15" s="29"/>
      <c r="G15" s="29"/>
      <c r="H15" s="29">
        <v>13837000</v>
      </c>
      <c r="I15" s="16" t="s">
        <v>300</v>
      </c>
      <c r="J15" s="17" t="s">
        <v>233</v>
      </c>
      <c r="K15" s="16" t="s">
        <v>317</v>
      </c>
    </row>
    <row r="16" spans="1:11" x14ac:dyDescent="0.35">
      <c r="A16" s="16" t="s">
        <v>186</v>
      </c>
      <c r="B16" s="17" t="s">
        <v>10</v>
      </c>
      <c r="C16" s="18" t="s">
        <v>2</v>
      </c>
      <c r="D16" s="17" t="s">
        <v>126</v>
      </c>
      <c r="E16" s="17" t="s">
        <v>36</v>
      </c>
      <c r="F16" s="29"/>
      <c r="G16" s="29"/>
      <c r="H16" s="29">
        <v>2500000</v>
      </c>
      <c r="I16" s="16" t="s">
        <v>300</v>
      </c>
      <c r="J16" s="17" t="s">
        <v>228</v>
      </c>
      <c r="K16" s="16"/>
    </row>
    <row r="17" spans="1:11" ht="50" x14ac:dyDescent="0.35">
      <c r="A17" s="16" t="s">
        <v>186</v>
      </c>
      <c r="B17" s="17" t="s">
        <v>10</v>
      </c>
      <c r="C17" s="18" t="s">
        <v>2</v>
      </c>
      <c r="D17" s="17" t="s">
        <v>103</v>
      </c>
      <c r="E17" s="17" t="s">
        <v>36</v>
      </c>
      <c r="F17" s="29"/>
      <c r="G17" s="29"/>
      <c r="H17" s="29">
        <v>10000000</v>
      </c>
      <c r="I17" s="16" t="s">
        <v>300</v>
      </c>
      <c r="J17" s="17" t="s">
        <v>217</v>
      </c>
      <c r="K17" s="16" t="s">
        <v>313</v>
      </c>
    </row>
    <row r="18" spans="1:11" ht="37.5" x14ac:dyDescent="0.35">
      <c r="A18" s="16" t="s">
        <v>186</v>
      </c>
      <c r="B18" s="17" t="s">
        <v>10</v>
      </c>
      <c r="C18" s="18" t="s">
        <v>2</v>
      </c>
      <c r="D18" s="17" t="s">
        <v>103</v>
      </c>
      <c r="E18" s="17" t="s">
        <v>36</v>
      </c>
      <c r="F18" s="29"/>
      <c r="G18" s="29"/>
      <c r="H18" s="29">
        <v>10000000</v>
      </c>
      <c r="I18" s="16" t="s">
        <v>300</v>
      </c>
      <c r="J18" s="17" t="s">
        <v>218</v>
      </c>
      <c r="K18" s="16" t="s">
        <v>318</v>
      </c>
    </row>
    <row r="19" spans="1:11" ht="25" x14ac:dyDescent="0.35">
      <c r="A19" s="16" t="s">
        <v>186</v>
      </c>
      <c r="B19" s="17" t="s">
        <v>10</v>
      </c>
      <c r="C19" s="18" t="s">
        <v>2</v>
      </c>
      <c r="D19" s="16" t="s">
        <v>179</v>
      </c>
      <c r="E19" s="17" t="s">
        <v>36</v>
      </c>
      <c r="F19" s="29">
        <v>30904000</v>
      </c>
      <c r="G19" s="29"/>
      <c r="H19" s="29"/>
      <c r="I19" s="16" t="s">
        <v>300</v>
      </c>
      <c r="J19" s="30" t="s">
        <v>185</v>
      </c>
      <c r="K19" s="16" t="s">
        <v>318</v>
      </c>
    </row>
    <row r="20" spans="1:11" x14ac:dyDescent="0.35">
      <c r="A20" s="16" t="s">
        <v>186</v>
      </c>
      <c r="B20" s="17" t="s">
        <v>10</v>
      </c>
      <c r="C20" s="18" t="s">
        <v>2</v>
      </c>
      <c r="D20" s="16" t="s">
        <v>179</v>
      </c>
      <c r="E20" s="17" t="s">
        <v>36</v>
      </c>
      <c r="F20" s="29"/>
      <c r="G20" s="29">
        <v>50000</v>
      </c>
      <c r="H20" s="29"/>
      <c r="I20" s="16" t="s">
        <v>301</v>
      </c>
      <c r="J20" s="30" t="s">
        <v>195</v>
      </c>
      <c r="K20" s="16" t="s">
        <v>188</v>
      </c>
    </row>
    <row r="21" spans="1:11" ht="25" x14ac:dyDescent="0.35">
      <c r="A21" s="16" t="s">
        <v>186</v>
      </c>
      <c r="B21" s="17" t="s">
        <v>10</v>
      </c>
      <c r="C21" s="18" t="s">
        <v>2</v>
      </c>
      <c r="D21" s="16" t="s">
        <v>180</v>
      </c>
      <c r="E21" s="17" t="s">
        <v>36</v>
      </c>
      <c r="F21" s="29">
        <v>23524000</v>
      </c>
      <c r="G21" s="29"/>
      <c r="H21" s="29"/>
      <c r="I21" s="16" t="s">
        <v>300</v>
      </c>
      <c r="J21" s="30" t="s">
        <v>185</v>
      </c>
      <c r="K21" s="16" t="s">
        <v>319</v>
      </c>
    </row>
    <row r="22" spans="1:11" ht="75" x14ac:dyDescent="0.35">
      <c r="A22" s="16" t="s">
        <v>186</v>
      </c>
      <c r="B22" s="17" t="s">
        <v>10</v>
      </c>
      <c r="C22" s="18" t="s">
        <v>2</v>
      </c>
      <c r="D22" s="16" t="s">
        <v>180</v>
      </c>
      <c r="E22" s="17" t="s">
        <v>36</v>
      </c>
      <c r="F22" s="29"/>
      <c r="G22" s="29"/>
      <c r="H22" s="29">
        <v>5222000</v>
      </c>
      <c r="I22" s="16" t="s">
        <v>300</v>
      </c>
      <c r="J22" s="30" t="s">
        <v>208</v>
      </c>
      <c r="K22" s="16" t="s">
        <v>319</v>
      </c>
    </row>
    <row r="23" spans="1:11" x14ac:dyDescent="0.35">
      <c r="A23" s="16" t="s">
        <v>186</v>
      </c>
      <c r="B23" s="17" t="s">
        <v>10</v>
      </c>
      <c r="C23" s="18" t="s">
        <v>2</v>
      </c>
      <c r="D23" s="16" t="s">
        <v>180</v>
      </c>
      <c r="E23" s="17" t="s">
        <v>36</v>
      </c>
      <c r="F23" s="29"/>
      <c r="G23" s="29">
        <v>150000</v>
      </c>
      <c r="H23" s="29">
        <v>150000</v>
      </c>
      <c r="I23" s="16" t="s">
        <v>301</v>
      </c>
      <c r="J23" s="17" t="s">
        <v>189</v>
      </c>
      <c r="K23" s="16" t="s">
        <v>188</v>
      </c>
    </row>
    <row r="24" spans="1:11" ht="25" x14ac:dyDescent="0.35">
      <c r="A24" s="16" t="s">
        <v>186</v>
      </c>
      <c r="B24" s="17" t="s">
        <v>10</v>
      </c>
      <c r="C24" s="18" t="s">
        <v>2</v>
      </c>
      <c r="D24" s="16" t="s">
        <v>181</v>
      </c>
      <c r="E24" s="17" t="s">
        <v>36</v>
      </c>
      <c r="F24" s="29">
        <v>31349000</v>
      </c>
      <c r="G24" s="29"/>
      <c r="H24" s="29"/>
      <c r="I24" s="16" t="s">
        <v>300</v>
      </c>
      <c r="J24" s="30" t="s">
        <v>185</v>
      </c>
      <c r="K24" s="16" t="s">
        <v>320</v>
      </c>
    </row>
    <row r="25" spans="1:11" x14ac:dyDescent="0.35">
      <c r="A25" s="16" t="s">
        <v>186</v>
      </c>
      <c r="B25" s="17" t="s">
        <v>10</v>
      </c>
      <c r="C25" s="18" t="s">
        <v>2</v>
      </c>
      <c r="D25" s="16" t="s">
        <v>181</v>
      </c>
      <c r="E25" s="17" t="s">
        <v>36</v>
      </c>
      <c r="F25" s="29"/>
      <c r="G25" s="29">
        <v>400000</v>
      </c>
      <c r="H25" s="29"/>
      <c r="I25" s="16" t="s">
        <v>301</v>
      </c>
      <c r="J25" s="30" t="s">
        <v>192</v>
      </c>
      <c r="K25" s="16" t="s">
        <v>188</v>
      </c>
    </row>
    <row r="26" spans="1:11" ht="37.5" x14ac:dyDescent="0.35">
      <c r="A26" s="16" t="s">
        <v>186</v>
      </c>
      <c r="B26" s="17" t="s">
        <v>10</v>
      </c>
      <c r="C26" s="18" t="s">
        <v>2</v>
      </c>
      <c r="D26" s="16" t="s">
        <v>181</v>
      </c>
      <c r="E26" s="17" t="s">
        <v>36</v>
      </c>
      <c r="F26" s="29"/>
      <c r="G26" s="29"/>
      <c r="H26" s="29">
        <v>15000000</v>
      </c>
      <c r="I26" s="16" t="s">
        <v>300</v>
      </c>
      <c r="J26" s="30" t="s">
        <v>256</v>
      </c>
      <c r="K26" s="16" t="s">
        <v>320</v>
      </c>
    </row>
    <row r="27" spans="1:11" ht="25" x14ac:dyDescent="0.35">
      <c r="A27" s="16" t="s">
        <v>186</v>
      </c>
      <c r="B27" s="17" t="s">
        <v>10</v>
      </c>
      <c r="C27" s="18" t="s">
        <v>2</v>
      </c>
      <c r="D27" s="16" t="s">
        <v>11</v>
      </c>
      <c r="E27" s="17" t="s">
        <v>36</v>
      </c>
      <c r="F27" s="29">
        <v>30904000</v>
      </c>
      <c r="G27" s="29"/>
      <c r="H27" s="29"/>
      <c r="I27" s="16" t="s">
        <v>300</v>
      </c>
      <c r="J27" s="30" t="s">
        <v>185</v>
      </c>
      <c r="K27" s="16" t="s">
        <v>321</v>
      </c>
    </row>
    <row r="28" spans="1:11" x14ac:dyDescent="0.35">
      <c r="A28" s="16" t="s">
        <v>186</v>
      </c>
      <c r="B28" s="17" t="s">
        <v>10</v>
      </c>
      <c r="C28" s="18" t="s">
        <v>2</v>
      </c>
      <c r="D28" s="16" t="s">
        <v>11</v>
      </c>
      <c r="E28" s="17" t="s">
        <v>36</v>
      </c>
      <c r="F28" s="29"/>
      <c r="G28" s="29">
        <v>261000</v>
      </c>
      <c r="H28" s="29"/>
      <c r="I28" s="16" t="s">
        <v>301</v>
      </c>
      <c r="J28" s="30" t="s">
        <v>190</v>
      </c>
      <c r="K28" s="16" t="s">
        <v>188</v>
      </c>
    </row>
    <row r="29" spans="1:11" ht="25" x14ac:dyDescent="0.35">
      <c r="A29" s="16" t="s">
        <v>186</v>
      </c>
      <c r="B29" s="17" t="s">
        <v>10</v>
      </c>
      <c r="C29" s="18" t="s">
        <v>2</v>
      </c>
      <c r="D29" s="16" t="s">
        <v>182</v>
      </c>
      <c r="E29" s="17" t="s">
        <v>36</v>
      </c>
      <c r="F29" s="29">
        <v>30904000</v>
      </c>
      <c r="G29" s="29"/>
      <c r="H29" s="29"/>
      <c r="I29" s="16" t="s">
        <v>300</v>
      </c>
      <c r="J29" s="30" t="s">
        <v>185</v>
      </c>
      <c r="K29" s="16" t="s">
        <v>322</v>
      </c>
    </row>
    <row r="30" spans="1:11" x14ac:dyDescent="0.35">
      <c r="A30" s="16" t="s">
        <v>186</v>
      </c>
      <c r="B30" s="17" t="s">
        <v>10</v>
      </c>
      <c r="C30" s="18" t="s">
        <v>2</v>
      </c>
      <c r="D30" s="16" t="s">
        <v>182</v>
      </c>
      <c r="E30" s="17" t="s">
        <v>36</v>
      </c>
      <c r="F30" s="29"/>
      <c r="G30" s="29">
        <v>200000</v>
      </c>
      <c r="H30" s="29"/>
      <c r="I30" s="16" t="s">
        <v>301</v>
      </c>
      <c r="J30" s="30" t="s">
        <v>193</v>
      </c>
      <c r="K30" s="16" t="s">
        <v>188</v>
      </c>
    </row>
    <row r="31" spans="1:11" ht="25" x14ac:dyDescent="0.35">
      <c r="A31" s="16" t="s">
        <v>186</v>
      </c>
      <c r="B31" s="17" t="s">
        <v>10</v>
      </c>
      <c r="C31" s="18" t="s">
        <v>2</v>
      </c>
      <c r="D31" s="16" t="s">
        <v>183</v>
      </c>
      <c r="E31" s="17" t="s">
        <v>36</v>
      </c>
      <c r="F31" s="29">
        <v>23524000</v>
      </c>
      <c r="G31" s="29"/>
      <c r="H31" s="29"/>
      <c r="I31" s="16" t="s">
        <v>300</v>
      </c>
      <c r="J31" s="30" t="s">
        <v>185</v>
      </c>
      <c r="K31" s="16" t="s">
        <v>323</v>
      </c>
    </row>
    <row r="32" spans="1:11" x14ac:dyDescent="0.35">
      <c r="A32" s="16" t="s">
        <v>186</v>
      </c>
      <c r="B32" s="17" t="s">
        <v>10</v>
      </c>
      <c r="C32" s="18" t="s">
        <v>2</v>
      </c>
      <c r="D32" s="16" t="s">
        <v>183</v>
      </c>
      <c r="E32" s="17" t="s">
        <v>36</v>
      </c>
      <c r="F32" s="29"/>
      <c r="G32" s="29">
        <v>40000</v>
      </c>
      <c r="H32" s="29"/>
      <c r="I32" s="16" t="s">
        <v>301</v>
      </c>
      <c r="J32" s="30" t="s">
        <v>194</v>
      </c>
      <c r="K32" s="16" t="s">
        <v>188</v>
      </c>
    </row>
    <row r="33" spans="1:11" x14ac:dyDescent="0.35">
      <c r="A33" s="16" t="s">
        <v>186</v>
      </c>
      <c r="B33" s="17" t="s">
        <v>10</v>
      </c>
      <c r="C33" s="18" t="s">
        <v>2</v>
      </c>
      <c r="D33" s="16" t="s">
        <v>126</v>
      </c>
      <c r="E33" s="17" t="s">
        <v>36</v>
      </c>
      <c r="F33" s="31">
        <v>10000000</v>
      </c>
      <c r="G33" s="29"/>
      <c r="H33" s="29"/>
      <c r="I33" s="16" t="s">
        <v>300</v>
      </c>
      <c r="J33" s="17" t="s">
        <v>184</v>
      </c>
      <c r="K33" s="16" t="s">
        <v>314</v>
      </c>
    </row>
    <row r="34" spans="1:11" ht="37.5" x14ac:dyDescent="0.35">
      <c r="A34" s="16" t="s">
        <v>186</v>
      </c>
      <c r="B34" s="17" t="s">
        <v>10</v>
      </c>
      <c r="C34" s="18" t="s">
        <v>2</v>
      </c>
      <c r="D34" s="16" t="s">
        <v>179</v>
      </c>
      <c r="E34" s="17" t="s">
        <v>36</v>
      </c>
      <c r="F34" s="31"/>
      <c r="G34" s="29"/>
      <c r="H34" s="29">
        <v>50000</v>
      </c>
      <c r="I34" s="16" t="s">
        <v>301</v>
      </c>
      <c r="J34" s="17" t="s">
        <v>271</v>
      </c>
      <c r="K34" s="16" t="s">
        <v>188</v>
      </c>
    </row>
    <row r="35" spans="1:11" ht="37.5" x14ac:dyDescent="0.35">
      <c r="A35" s="16" t="s">
        <v>186</v>
      </c>
      <c r="B35" s="17" t="s">
        <v>10</v>
      </c>
      <c r="C35" s="18" t="s">
        <v>2</v>
      </c>
      <c r="D35" s="16" t="s">
        <v>179</v>
      </c>
      <c r="E35" s="17" t="s">
        <v>36</v>
      </c>
      <c r="F35" s="31"/>
      <c r="G35" s="29"/>
      <c r="H35" s="29">
        <v>45000000</v>
      </c>
      <c r="I35" s="16" t="s">
        <v>300</v>
      </c>
      <c r="J35" s="17" t="s">
        <v>256</v>
      </c>
      <c r="K35" s="16" t="s">
        <v>324</v>
      </c>
    </row>
    <row r="36" spans="1:11" x14ac:dyDescent="0.35">
      <c r="A36" s="16" t="s">
        <v>186</v>
      </c>
      <c r="B36" s="17" t="s">
        <v>129</v>
      </c>
      <c r="C36" s="18">
        <v>50000000</v>
      </c>
      <c r="D36" s="17" t="s">
        <v>130</v>
      </c>
      <c r="E36" s="17" t="s">
        <v>37</v>
      </c>
      <c r="F36" s="28"/>
      <c r="G36" s="29"/>
      <c r="H36" s="29"/>
      <c r="I36" s="16"/>
      <c r="J36" s="17"/>
      <c r="K36" s="16"/>
    </row>
    <row r="37" spans="1:11" ht="100" x14ac:dyDescent="0.35">
      <c r="A37" s="16" t="s">
        <v>186</v>
      </c>
      <c r="B37" s="17" t="s">
        <v>128</v>
      </c>
      <c r="C37" s="18">
        <v>25000000</v>
      </c>
      <c r="D37" s="17" t="s">
        <v>173</v>
      </c>
      <c r="E37" s="17" t="s">
        <v>67</v>
      </c>
      <c r="F37" s="31"/>
      <c r="G37" s="29"/>
      <c r="H37" s="29">
        <v>23262000</v>
      </c>
      <c r="I37" s="16" t="s">
        <v>301</v>
      </c>
      <c r="J37" s="17" t="s">
        <v>226</v>
      </c>
      <c r="K37" s="16" t="s">
        <v>188</v>
      </c>
    </row>
    <row r="38" spans="1:11" x14ac:dyDescent="0.35">
      <c r="A38" s="16" t="s">
        <v>186</v>
      </c>
      <c r="B38" s="17" t="s">
        <v>127</v>
      </c>
      <c r="C38" s="18">
        <v>35000000</v>
      </c>
      <c r="D38" s="17" t="s">
        <v>126</v>
      </c>
      <c r="E38" s="17" t="s">
        <v>38</v>
      </c>
      <c r="F38" s="28"/>
      <c r="G38" s="29"/>
      <c r="H38" s="29"/>
      <c r="I38" s="16"/>
      <c r="J38" s="17"/>
      <c r="K38" s="16"/>
    </row>
    <row r="39" spans="1:11" x14ac:dyDescent="0.35">
      <c r="A39" s="16" t="s">
        <v>186</v>
      </c>
      <c r="B39" s="17" t="s">
        <v>125</v>
      </c>
      <c r="C39" s="18">
        <v>50000000</v>
      </c>
      <c r="D39" s="17" t="s">
        <v>124</v>
      </c>
      <c r="E39" s="17" t="s">
        <v>68</v>
      </c>
      <c r="F39" s="31"/>
      <c r="G39" s="29"/>
      <c r="H39" s="29">
        <v>200000</v>
      </c>
      <c r="I39" s="16" t="s">
        <v>301</v>
      </c>
      <c r="J39" s="17" t="s">
        <v>209</v>
      </c>
      <c r="K39" s="16" t="s">
        <v>188</v>
      </c>
    </row>
    <row r="40" spans="1:11" ht="25" x14ac:dyDescent="0.35">
      <c r="A40" s="16" t="s">
        <v>186</v>
      </c>
      <c r="B40" s="17" t="s">
        <v>125</v>
      </c>
      <c r="C40" s="18" t="s">
        <v>2</v>
      </c>
      <c r="D40" s="17" t="s">
        <v>124</v>
      </c>
      <c r="E40" s="17" t="s">
        <v>68</v>
      </c>
      <c r="F40" s="31"/>
      <c r="G40" s="29"/>
      <c r="H40" s="29">
        <v>9949000</v>
      </c>
      <c r="I40" s="16" t="s">
        <v>300</v>
      </c>
      <c r="J40" s="17" t="s">
        <v>210</v>
      </c>
      <c r="K40" s="16" t="s">
        <v>325</v>
      </c>
    </row>
    <row r="41" spans="1:11" ht="50" x14ac:dyDescent="0.35">
      <c r="A41" s="16" t="s">
        <v>186</v>
      </c>
      <c r="B41" s="17" t="s">
        <v>9</v>
      </c>
      <c r="C41" s="18" t="s">
        <v>2</v>
      </c>
      <c r="D41" s="17" t="s">
        <v>123</v>
      </c>
      <c r="E41" s="17" t="s">
        <v>35</v>
      </c>
      <c r="F41" s="29"/>
      <c r="G41" s="29"/>
      <c r="H41" s="29">
        <v>11950000</v>
      </c>
      <c r="I41" s="16" t="s">
        <v>300</v>
      </c>
      <c r="J41" s="17" t="s">
        <v>207</v>
      </c>
      <c r="K41" s="16" t="s">
        <v>326</v>
      </c>
    </row>
    <row r="42" spans="1:11" ht="162.5" x14ac:dyDescent="0.35">
      <c r="A42" s="16" t="s">
        <v>108</v>
      </c>
      <c r="B42" s="17" t="s">
        <v>118</v>
      </c>
      <c r="C42" s="18">
        <v>386250000</v>
      </c>
      <c r="D42" s="17" t="s">
        <v>101</v>
      </c>
      <c r="E42" s="17" t="s">
        <v>20</v>
      </c>
      <c r="F42" s="29"/>
      <c r="G42" s="29"/>
      <c r="H42" s="29">
        <v>30000000</v>
      </c>
      <c r="I42" s="16" t="s">
        <v>300</v>
      </c>
      <c r="J42" s="17" t="s">
        <v>275</v>
      </c>
      <c r="K42" s="16" t="s">
        <v>305</v>
      </c>
    </row>
    <row r="43" spans="1:11" x14ac:dyDescent="0.35">
      <c r="A43" s="16" t="s">
        <v>108</v>
      </c>
      <c r="B43" s="17" t="s">
        <v>117</v>
      </c>
      <c r="C43" s="18">
        <v>610000000</v>
      </c>
      <c r="D43" s="17" t="s">
        <v>102</v>
      </c>
      <c r="E43" s="17" t="s">
        <v>64</v>
      </c>
      <c r="F43" s="29"/>
      <c r="G43" s="29"/>
      <c r="H43" s="29">
        <f>2604000+475000+3400000+1100000+400000</f>
        <v>7979000</v>
      </c>
      <c r="I43" s="16" t="s">
        <v>301</v>
      </c>
      <c r="J43" s="17" t="s">
        <v>302</v>
      </c>
      <c r="K43" s="16" t="s">
        <v>188</v>
      </c>
    </row>
    <row r="44" spans="1:11" x14ac:dyDescent="0.35">
      <c r="A44" s="16" t="s">
        <v>108</v>
      </c>
      <c r="B44" s="17" t="s">
        <v>117</v>
      </c>
      <c r="C44" s="18" t="s">
        <v>2</v>
      </c>
      <c r="D44" s="17" t="s">
        <v>102</v>
      </c>
      <c r="E44" s="17" t="s">
        <v>64</v>
      </c>
      <c r="F44" s="29"/>
      <c r="G44" s="29"/>
      <c r="H44" s="29">
        <v>180563000</v>
      </c>
      <c r="I44" s="16" t="s">
        <v>300</v>
      </c>
      <c r="J44" s="17" t="s">
        <v>287</v>
      </c>
      <c r="K44" s="16" t="s">
        <v>306</v>
      </c>
    </row>
    <row r="45" spans="1:11" ht="25" x14ac:dyDescent="0.35">
      <c r="A45" s="16" t="s">
        <v>108</v>
      </c>
      <c r="B45" s="17" t="s">
        <v>117</v>
      </c>
      <c r="C45" s="18" t="s">
        <v>2</v>
      </c>
      <c r="D45" s="17" t="s">
        <v>102</v>
      </c>
      <c r="E45" s="17" t="s">
        <v>64</v>
      </c>
      <c r="F45" s="29"/>
      <c r="G45" s="29"/>
      <c r="H45" s="29">
        <v>10680000</v>
      </c>
      <c r="I45" s="16" t="s">
        <v>300</v>
      </c>
      <c r="J45" s="17" t="s">
        <v>288</v>
      </c>
      <c r="K45" s="16" t="s">
        <v>306</v>
      </c>
    </row>
    <row r="46" spans="1:11" x14ac:dyDescent="0.35">
      <c r="A46" s="16" t="s">
        <v>108</v>
      </c>
      <c r="B46" s="17" t="s">
        <v>3</v>
      </c>
      <c r="C46" s="18">
        <v>200000000</v>
      </c>
      <c r="D46" s="17" t="s">
        <v>103</v>
      </c>
      <c r="E46" s="17" t="s">
        <v>21</v>
      </c>
      <c r="F46" s="29"/>
      <c r="G46" s="29"/>
      <c r="H46" s="29">
        <f>95000+105000+630000+150000</f>
        <v>980000</v>
      </c>
      <c r="I46" s="16" t="s">
        <v>301</v>
      </c>
      <c r="J46" s="17" t="s">
        <v>215</v>
      </c>
      <c r="K46" s="16" t="s">
        <v>188</v>
      </c>
    </row>
    <row r="47" spans="1:11" ht="62.5" x14ac:dyDescent="0.35">
      <c r="A47" s="16" t="s">
        <v>108</v>
      </c>
      <c r="B47" s="17" t="s">
        <v>3</v>
      </c>
      <c r="C47" s="18" t="s">
        <v>2</v>
      </c>
      <c r="D47" s="17" t="s">
        <v>103</v>
      </c>
      <c r="E47" s="17" t="s">
        <v>21</v>
      </c>
      <c r="F47" s="29"/>
      <c r="G47" s="29"/>
      <c r="H47" s="29">
        <v>32000000</v>
      </c>
      <c r="I47" s="16" t="s">
        <v>300</v>
      </c>
      <c r="J47" s="17" t="s">
        <v>216</v>
      </c>
      <c r="K47" s="16" t="s">
        <v>307</v>
      </c>
    </row>
    <row r="48" spans="1:11" x14ac:dyDescent="0.35">
      <c r="A48" s="16" t="s">
        <v>108</v>
      </c>
      <c r="B48" s="17" t="s">
        <v>100</v>
      </c>
      <c r="C48" s="18">
        <v>386250000</v>
      </c>
      <c r="D48" s="17" t="s">
        <v>102</v>
      </c>
      <c r="E48" s="17" t="s">
        <v>22</v>
      </c>
      <c r="F48" s="29"/>
      <c r="G48" s="29"/>
      <c r="H48" s="29">
        <v>150000000</v>
      </c>
      <c r="I48" s="16" t="s">
        <v>300</v>
      </c>
      <c r="J48" s="17" t="s">
        <v>303</v>
      </c>
      <c r="K48" s="16" t="s">
        <v>308</v>
      </c>
    </row>
    <row r="49" spans="1:11" x14ac:dyDescent="0.35">
      <c r="A49" s="16" t="s">
        <v>108</v>
      </c>
      <c r="B49" s="17" t="s">
        <v>105</v>
      </c>
      <c r="C49" s="18">
        <v>62500000</v>
      </c>
      <c r="D49" s="17" t="s">
        <v>104</v>
      </c>
      <c r="E49" s="17" t="s">
        <v>24</v>
      </c>
      <c r="F49" s="29"/>
      <c r="G49" s="29"/>
      <c r="H49" s="29"/>
      <c r="I49" s="16"/>
      <c r="J49" s="17"/>
      <c r="K49" s="16"/>
    </row>
    <row r="50" spans="1:11" ht="25" x14ac:dyDescent="0.35">
      <c r="A50" s="16" t="s">
        <v>108</v>
      </c>
      <c r="B50" s="17" t="s">
        <v>122</v>
      </c>
      <c r="C50" s="18">
        <v>75000000</v>
      </c>
      <c r="D50" s="17" t="s">
        <v>109</v>
      </c>
      <c r="E50" s="17" t="s">
        <v>23</v>
      </c>
      <c r="F50" s="29"/>
      <c r="G50" s="29"/>
      <c r="H50" s="29">
        <v>375000</v>
      </c>
      <c r="I50" s="16" t="s">
        <v>301</v>
      </c>
      <c r="J50" s="17" t="s">
        <v>304</v>
      </c>
      <c r="K50" s="16" t="s">
        <v>188</v>
      </c>
    </row>
    <row r="51" spans="1:11" x14ac:dyDescent="0.35">
      <c r="A51" s="16" t="s">
        <v>108</v>
      </c>
      <c r="B51" s="17" t="s">
        <v>122</v>
      </c>
      <c r="C51" s="18" t="s">
        <v>2</v>
      </c>
      <c r="D51" s="17" t="s">
        <v>109</v>
      </c>
      <c r="E51" s="17" t="s">
        <v>23</v>
      </c>
      <c r="F51" s="29"/>
      <c r="G51" s="29"/>
      <c r="H51" s="29">
        <v>74063000</v>
      </c>
      <c r="I51" s="16" t="s">
        <v>300</v>
      </c>
      <c r="J51" s="17" t="s">
        <v>278</v>
      </c>
      <c r="K51" s="16" t="s">
        <v>309</v>
      </c>
    </row>
    <row r="52" spans="1:11" x14ac:dyDescent="0.35">
      <c r="A52" s="16" t="s">
        <v>108</v>
      </c>
      <c r="B52" s="17" t="s">
        <v>116</v>
      </c>
      <c r="C52" s="18">
        <v>75000000</v>
      </c>
      <c r="D52" s="17" t="s">
        <v>101</v>
      </c>
      <c r="E52" s="17" t="s">
        <v>27</v>
      </c>
      <c r="F52" s="29"/>
      <c r="G52" s="29"/>
      <c r="H52" s="29"/>
      <c r="I52" s="16"/>
      <c r="J52" s="17"/>
      <c r="K52" s="16"/>
    </row>
    <row r="53" spans="1:11" ht="25" x14ac:dyDescent="0.35">
      <c r="A53" s="16" t="s">
        <v>108</v>
      </c>
      <c r="B53" s="17" t="s">
        <v>4</v>
      </c>
      <c r="C53" s="18">
        <v>15000000</v>
      </c>
      <c r="D53" s="17" t="s">
        <v>101</v>
      </c>
      <c r="E53" s="17" t="s">
        <v>25</v>
      </c>
      <c r="F53" s="29"/>
      <c r="G53" s="29"/>
      <c r="H53" s="29">
        <v>7785000</v>
      </c>
      <c r="I53" s="16" t="s">
        <v>310</v>
      </c>
      <c r="J53" s="17" t="s">
        <v>280</v>
      </c>
      <c r="K53" s="16" t="s">
        <v>188</v>
      </c>
    </row>
    <row r="54" spans="1:11" x14ac:dyDescent="0.35">
      <c r="A54" s="16" t="s">
        <v>108</v>
      </c>
      <c r="B54" s="17" t="s">
        <v>4</v>
      </c>
      <c r="C54" s="18" t="s">
        <v>2</v>
      </c>
      <c r="D54" s="17" t="s">
        <v>102</v>
      </c>
      <c r="E54" s="17" t="s">
        <v>25</v>
      </c>
      <c r="F54" s="29"/>
      <c r="G54" s="29"/>
      <c r="H54" s="29">
        <v>25000</v>
      </c>
      <c r="I54" s="16" t="s">
        <v>301</v>
      </c>
      <c r="J54" s="17" t="s">
        <v>289</v>
      </c>
      <c r="K54" s="16" t="s">
        <v>188</v>
      </c>
    </row>
    <row r="55" spans="1:11" x14ac:dyDescent="0.35">
      <c r="A55" s="16" t="s">
        <v>108</v>
      </c>
      <c r="B55" s="17" t="s">
        <v>4</v>
      </c>
      <c r="C55" s="18" t="s">
        <v>2</v>
      </c>
      <c r="D55" s="17" t="s">
        <v>102</v>
      </c>
      <c r="E55" s="17" t="s">
        <v>25</v>
      </c>
      <c r="F55" s="29"/>
      <c r="G55" s="29"/>
      <c r="H55" s="29">
        <v>331000</v>
      </c>
      <c r="I55" s="16" t="s">
        <v>310</v>
      </c>
      <c r="J55" s="17" t="s">
        <v>290</v>
      </c>
      <c r="K55" s="16" t="s">
        <v>188</v>
      </c>
    </row>
    <row r="56" spans="1:11" x14ac:dyDescent="0.35">
      <c r="A56" s="16" t="s">
        <v>108</v>
      </c>
      <c r="B56" s="17" t="s">
        <v>115</v>
      </c>
      <c r="C56" s="18">
        <v>75000000</v>
      </c>
      <c r="D56" s="17" t="s">
        <v>111</v>
      </c>
      <c r="E56" s="17" t="s">
        <v>26</v>
      </c>
      <c r="F56" s="29"/>
      <c r="G56" s="29"/>
      <c r="H56" s="29">
        <v>2000000</v>
      </c>
      <c r="I56" s="16" t="s">
        <v>300</v>
      </c>
      <c r="J56" s="17" t="s">
        <v>274</v>
      </c>
      <c r="K56" s="16"/>
    </row>
    <row r="57" spans="1:11" ht="25" x14ac:dyDescent="0.35">
      <c r="A57" s="16" t="s">
        <v>108</v>
      </c>
      <c r="B57" s="17" t="s">
        <v>5</v>
      </c>
      <c r="C57" s="18">
        <v>550000000</v>
      </c>
      <c r="D57" s="17" t="s">
        <v>174</v>
      </c>
      <c r="E57" s="17" t="s">
        <v>28</v>
      </c>
      <c r="F57" s="29"/>
      <c r="G57" s="29"/>
      <c r="H57" s="29">
        <v>48600000</v>
      </c>
      <c r="I57" s="16" t="s">
        <v>300</v>
      </c>
      <c r="J57" s="17" t="s">
        <v>276</v>
      </c>
      <c r="K57" s="16" t="s">
        <v>305</v>
      </c>
    </row>
    <row r="58" spans="1:11" ht="50" x14ac:dyDescent="0.35">
      <c r="A58" s="16" t="s">
        <v>108</v>
      </c>
      <c r="B58" s="17" t="s">
        <v>5</v>
      </c>
      <c r="C58" s="18" t="s">
        <v>2</v>
      </c>
      <c r="D58" s="17" t="s">
        <v>101</v>
      </c>
      <c r="E58" s="17" t="s">
        <v>28</v>
      </c>
      <c r="F58" s="29"/>
      <c r="G58" s="29"/>
      <c r="H58" s="29">
        <v>117900000</v>
      </c>
      <c r="I58" s="16" t="s">
        <v>300</v>
      </c>
      <c r="J58" s="17" t="s">
        <v>279</v>
      </c>
      <c r="K58" s="16" t="s">
        <v>305</v>
      </c>
    </row>
    <row r="59" spans="1:11" ht="50" x14ac:dyDescent="0.35">
      <c r="A59" s="16" t="s">
        <v>108</v>
      </c>
      <c r="B59" s="17" t="s">
        <v>5</v>
      </c>
      <c r="C59" s="18" t="s">
        <v>2</v>
      </c>
      <c r="D59" s="17" t="s">
        <v>101</v>
      </c>
      <c r="E59" s="17" t="s">
        <v>28</v>
      </c>
      <c r="F59" s="29"/>
      <c r="G59" s="29"/>
      <c r="H59" s="29">
        <v>13900000</v>
      </c>
      <c r="I59" s="16" t="s">
        <v>310</v>
      </c>
      <c r="J59" s="17" t="s">
        <v>283</v>
      </c>
      <c r="K59" s="16" t="s">
        <v>305</v>
      </c>
    </row>
    <row r="60" spans="1:11" x14ac:dyDescent="0.35">
      <c r="A60" s="16" t="s">
        <v>108</v>
      </c>
      <c r="B60" s="17" t="s">
        <v>114</v>
      </c>
      <c r="C60" s="18">
        <v>480000000</v>
      </c>
      <c r="D60" s="17" t="s">
        <v>101</v>
      </c>
      <c r="E60" s="17" t="s">
        <v>29</v>
      </c>
      <c r="F60" s="29"/>
      <c r="G60" s="29"/>
      <c r="H60" s="29">
        <v>9459000</v>
      </c>
      <c r="I60" s="16" t="s">
        <v>301</v>
      </c>
      <c r="J60" s="17" t="s">
        <v>272</v>
      </c>
      <c r="K60" s="16" t="s">
        <v>188</v>
      </c>
    </row>
    <row r="61" spans="1:11" ht="25" x14ac:dyDescent="0.35">
      <c r="A61" s="16" t="s">
        <v>108</v>
      </c>
      <c r="B61" s="17" t="s">
        <v>114</v>
      </c>
      <c r="C61" s="18" t="s">
        <v>2</v>
      </c>
      <c r="D61" s="17" t="s">
        <v>101</v>
      </c>
      <c r="E61" s="17" t="s">
        <v>29</v>
      </c>
      <c r="F61" s="29"/>
      <c r="G61" s="29"/>
      <c r="H61" s="29">
        <v>276800000</v>
      </c>
      <c r="I61" s="16" t="s">
        <v>300</v>
      </c>
      <c r="J61" s="17" t="s">
        <v>277</v>
      </c>
      <c r="K61" s="16" t="s">
        <v>311</v>
      </c>
    </row>
    <row r="62" spans="1:11" x14ac:dyDescent="0.35">
      <c r="A62" s="16" t="s">
        <v>108</v>
      </c>
      <c r="B62" s="17" t="s">
        <v>113</v>
      </c>
      <c r="C62" s="18">
        <v>110000000</v>
      </c>
      <c r="D62" s="17" t="s">
        <v>102</v>
      </c>
      <c r="E62" s="17" t="s">
        <v>30</v>
      </c>
      <c r="F62" s="29"/>
      <c r="G62" s="29"/>
      <c r="H62" s="29"/>
      <c r="I62" s="16"/>
      <c r="J62" s="17"/>
      <c r="K62" s="16"/>
    </row>
    <row r="63" spans="1:11" ht="14.5" customHeight="1" x14ac:dyDescent="0.35">
      <c r="A63" s="16" t="s">
        <v>108</v>
      </c>
      <c r="B63" s="17" t="s">
        <v>1</v>
      </c>
      <c r="C63" s="18">
        <v>100000000</v>
      </c>
      <c r="D63" s="17" t="s">
        <v>101</v>
      </c>
      <c r="E63" s="17" t="s">
        <v>31</v>
      </c>
      <c r="F63" s="29"/>
      <c r="G63" s="29"/>
      <c r="H63" s="29"/>
      <c r="I63" s="16"/>
      <c r="J63" s="17"/>
      <c r="K63" s="16"/>
    </row>
    <row r="64" spans="1:11" x14ac:dyDescent="0.35">
      <c r="A64" s="16" t="s">
        <v>108</v>
      </c>
      <c r="B64" s="17" t="s">
        <v>112</v>
      </c>
      <c r="C64" s="18">
        <v>335000000</v>
      </c>
      <c r="D64" s="17" t="s">
        <v>119</v>
      </c>
      <c r="E64" s="17" t="s">
        <v>32</v>
      </c>
      <c r="F64" s="29"/>
      <c r="G64" s="29">
        <v>246000</v>
      </c>
      <c r="H64" s="29">
        <f>4156000</f>
        <v>4156000</v>
      </c>
      <c r="I64" s="16" t="s">
        <v>301</v>
      </c>
      <c r="J64" s="17" t="s">
        <v>273</v>
      </c>
      <c r="K64" s="16" t="s">
        <v>188</v>
      </c>
    </row>
    <row r="65" spans="1:11" ht="37.5" x14ac:dyDescent="0.35">
      <c r="A65" s="16" t="s">
        <v>108</v>
      </c>
      <c r="B65" s="17" t="s">
        <v>112</v>
      </c>
      <c r="C65" s="18" t="s">
        <v>2</v>
      </c>
      <c r="D65" s="17" t="s">
        <v>121</v>
      </c>
      <c r="E65" s="17" t="s">
        <v>32</v>
      </c>
      <c r="F65" s="29"/>
      <c r="G65" s="29"/>
      <c r="H65" s="29">
        <f>15000000+1800000</f>
        <v>16800000</v>
      </c>
      <c r="I65" s="16" t="s">
        <v>300</v>
      </c>
      <c r="J65" s="17" t="s">
        <v>298</v>
      </c>
      <c r="K65" s="16" t="s">
        <v>188</v>
      </c>
    </row>
    <row r="66" spans="1:11" ht="25" x14ac:dyDescent="0.35">
      <c r="A66" s="16" t="s">
        <v>108</v>
      </c>
      <c r="B66" s="17" t="s">
        <v>112</v>
      </c>
      <c r="C66" s="18" t="s">
        <v>2</v>
      </c>
      <c r="D66" s="17" t="s">
        <v>102</v>
      </c>
      <c r="E66" s="17"/>
      <c r="F66" s="29"/>
      <c r="G66" s="29"/>
      <c r="H66" s="29">
        <v>46151000</v>
      </c>
      <c r="I66" s="16" t="s">
        <v>300</v>
      </c>
      <c r="J66" s="17" t="s">
        <v>291</v>
      </c>
      <c r="K66" s="16" t="s">
        <v>306</v>
      </c>
    </row>
    <row r="67" spans="1:11" x14ac:dyDescent="0.35">
      <c r="A67" s="16" t="s">
        <v>108</v>
      </c>
      <c r="B67" s="17" t="s">
        <v>6</v>
      </c>
      <c r="C67" s="18">
        <v>170000000</v>
      </c>
      <c r="D67" s="17" t="s">
        <v>281</v>
      </c>
      <c r="E67" s="17" t="s">
        <v>33</v>
      </c>
      <c r="F67" s="29"/>
      <c r="G67" s="29"/>
      <c r="H67" s="29">
        <v>1638000</v>
      </c>
      <c r="I67" s="16" t="s">
        <v>301</v>
      </c>
      <c r="J67" s="17" t="s">
        <v>261</v>
      </c>
      <c r="K67" s="16" t="s">
        <v>188</v>
      </c>
    </row>
    <row r="68" spans="1:11" ht="125" x14ac:dyDescent="0.35">
      <c r="A68" s="16" t="s">
        <v>108</v>
      </c>
      <c r="B68" s="17" t="s">
        <v>6</v>
      </c>
      <c r="C68" s="18" t="s">
        <v>2</v>
      </c>
      <c r="D68" s="17" t="s">
        <v>101</v>
      </c>
      <c r="E68" s="17" t="s">
        <v>33</v>
      </c>
      <c r="F68" s="29"/>
      <c r="G68" s="29"/>
      <c r="H68" s="29">
        <v>147600000</v>
      </c>
      <c r="I68" s="16" t="s">
        <v>310</v>
      </c>
      <c r="J68" s="17" t="s">
        <v>282</v>
      </c>
      <c r="K68" s="16" t="s">
        <v>312</v>
      </c>
    </row>
    <row r="69" spans="1:11" x14ac:dyDescent="0.35">
      <c r="A69" s="16" t="s">
        <v>108</v>
      </c>
      <c r="B69" s="17" t="s">
        <v>7</v>
      </c>
      <c r="C69" s="18">
        <v>150000000</v>
      </c>
      <c r="D69" s="17" t="s">
        <v>120</v>
      </c>
      <c r="E69" s="17" t="s">
        <v>34</v>
      </c>
      <c r="F69" s="29"/>
      <c r="G69" s="29"/>
      <c r="H69" s="29"/>
      <c r="I69" s="16"/>
      <c r="J69" s="17"/>
      <c r="K69" s="16"/>
    </row>
    <row r="70" spans="1:11" x14ac:dyDescent="0.35">
      <c r="A70" s="16" t="s">
        <v>108</v>
      </c>
      <c r="B70" s="17" t="s">
        <v>65</v>
      </c>
      <c r="C70" s="18">
        <v>20000000</v>
      </c>
      <c r="D70" s="17" t="s">
        <v>121</v>
      </c>
      <c r="E70" s="17" t="s">
        <v>66</v>
      </c>
      <c r="F70" s="29"/>
      <c r="G70" s="29"/>
      <c r="H70" s="29"/>
      <c r="I70" s="16"/>
      <c r="J70" s="17"/>
      <c r="K70" s="16"/>
    </row>
    <row r="71" spans="1:11" x14ac:dyDescent="0.35">
      <c r="A71" s="16" t="s">
        <v>152</v>
      </c>
      <c r="B71" s="17" t="s">
        <v>153</v>
      </c>
      <c r="C71" s="18">
        <v>870000000</v>
      </c>
      <c r="D71" s="17" t="s">
        <v>120</v>
      </c>
      <c r="E71" s="17" t="s">
        <v>52</v>
      </c>
      <c r="F71" s="29"/>
      <c r="G71" s="29"/>
      <c r="H71" s="29"/>
      <c r="I71" s="16"/>
      <c r="J71" s="17"/>
      <c r="K71" s="16"/>
    </row>
    <row r="72" spans="1:11" x14ac:dyDescent="0.35">
      <c r="A72" s="16" t="s">
        <v>152</v>
      </c>
      <c r="B72" s="17" t="s">
        <v>153</v>
      </c>
      <c r="C72" s="18" t="s">
        <v>2</v>
      </c>
      <c r="D72" s="17" t="s">
        <v>120</v>
      </c>
      <c r="E72" s="17" t="s">
        <v>52</v>
      </c>
      <c r="F72" s="29"/>
      <c r="G72" s="29"/>
      <c r="H72" s="29">
        <v>1500000</v>
      </c>
      <c r="I72" s="16" t="s">
        <v>301</v>
      </c>
      <c r="J72" s="17" t="s">
        <v>238</v>
      </c>
      <c r="K72" s="16" t="s">
        <v>188</v>
      </c>
    </row>
    <row r="73" spans="1:11" x14ac:dyDescent="0.35">
      <c r="A73" s="16" t="s">
        <v>152</v>
      </c>
      <c r="B73" s="17" t="s">
        <v>153</v>
      </c>
      <c r="C73" s="18" t="s">
        <v>2</v>
      </c>
      <c r="D73" s="17" t="s">
        <v>120</v>
      </c>
      <c r="E73" s="17" t="s">
        <v>52</v>
      </c>
      <c r="F73" s="29"/>
      <c r="G73" s="29"/>
      <c r="H73" s="29">
        <v>1000000</v>
      </c>
      <c r="I73" s="16" t="s">
        <v>301</v>
      </c>
      <c r="J73" s="17" t="s">
        <v>238</v>
      </c>
      <c r="K73" s="16" t="s">
        <v>188</v>
      </c>
    </row>
    <row r="74" spans="1:11" ht="200" x14ac:dyDescent="0.35">
      <c r="A74" s="16" t="s">
        <v>152</v>
      </c>
      <c r="B74" s="17" t="s">
        <v>153</v>
      </c>
      <c r="C74" s="18" t="s">
        <v>2</v>
      </c>
      <c r="D74" s="17" t="s">
        <v>120</v>
      </c>
      <c r="E74" s="17" t="s">
        <v>52</v>
      </c>
      <c r="F74" s="29"/>
      <c r="G74" s="29"/>
      <c r="H74" s="29">
        <v>235000000</v>
      </c>
      <c r="I74" s="16" t="s">
        <v>300</v>
      </c>
      <c r="J74" s="17" t="s">
        <v>239</v>
      </c>
      <c r="K74" s="16" t="s">
        <v>327</v>
      </c>
    </row>
    <row r="75" spans="1:11" x14ac:dyDescent="0.35">
      <c r="A75" s="16" t="s">
        <v>152</v>
      </c>
      <c r="B75" s="17" t="s">
        <v>153</v>
      </c>
      <c r="C75" s="18" t="s">
        <v>2</v>
      </c>
      <c r="D75" s="17" t="s">
        <v>120</v>
      </c>
      <c r="E75" s="17" t="s">
        <v>52</v>
      </c>
      <c r="F75" s="29"/>
      <c r="G75" s="29"/>
      <c r="H75" s="29">
        <v>20000000</v>
      </c>
      <c r="I75" s="16" t="s">
        <v>300</v>
      </c>
      <c r="J75" s="17" t="s">
        <v>240</v>
      </c>
      <c r="K75" s="16" t="s">
        <v>327</v>
      </c>
    </row>
    <row r="76" spans="1:11" x14ac:dyDescent="0.35">
      <c r="A76" s="16" t="s">
        <v>152</v>
      </c>
      <c r="B76" s="17" t="s">
        <v>153</v>
      </c>
      <c r="C76" s="18" t="s">
        <v>2</v>
      </c>
      <c r="D76" s="17" t="s">
        <v>120</v>
      </c>
      <c r="E76" s="17" t="s">
        <v>52</v>
      </c>
      <c r="F76" s="29"/>
      <c r="G76" s="29"/>
      <c r="H76" s="29">
        <v>3000000</v>
      </c>
      <c r="I76" s="16" t="s">
        <v>300</v>
      </c>
      <c r="J76" s="17" t="s">
        <v>241</v>
      </c>
      <c r="K76" s="16" t="s">
        <v>327</v>
      </c>
    </row>
    <row r="77" spans="1:11" x14ac:dyDescent="0.35">
      <c r="A77" s="16" t="s">
        <v>152</v>
      </c>
      <c r="B77" s="17" t="s">
        <v>153</v>
      </c>
      <c r="C77" s="18" t="s">
        <v>2</v>
      </c>
      <c r="D77" s="17" t="s">
        <v>120</v>
      </c>
      <c r="E77" s="17" t="s">
        <v>52</v>
      </c>
      <c r="F77" s="29"/>
      <c r="G77" s="29"/>
      <c r="H77" s="29">
        <v>20000000</v>
      </c>
      <c r="I77" s="16" t="s">
        <v>300</v>
      </c>
      <c r="J77" s="17" t="s">
        <v>242</v>
      </c>
      <c r="K77" s="16" t="s">
        <v>327</v>
      </c>
    </row>
    <row r="78" spans="1:11" x14ac:dyDescent="0.35">
      <c r="A78" s="16" t="s">
        <v>152</v>
      </c>
      <c r="B78" s="17" t="s">
        <v>153</v>
      </c>
      <c r="C78" s="18" t="s">
        <v>2</v>
      </c>
      <c r="D78" s="17" t="s">
        <v>120</v>
      </c>
      <c r="E78" s="17" t="s">
        <v>52</v>
      </c>
      <c r="F78" s="29"/>
      <c r="G78" s="29"/>
      <c r="H78" s="29">
        <v>10000000</v>
      </c>
      <c r="I78" s="16" t="s">
        <v>300</v>
      </c>
      <c r="J78" s="17" t="s">
        <v>243</v>
      </c>
      <c r="K78" s="16" t="s">
        <v>327</v>
      </c>
    </row>
    <row r="79" spans="1:11" x14ac:dyDescent="0.35">
      <c r="A79" s="16" t="s">
        <v>152</v>
      </c>
      <c r="B79" s="17" t="s">
        <v>15</v>
      </c>
      <c r="C79" s="18">
        <v>320000000</v>
      </c>
      <c r="D79" s="17" t="s">
        <v>15</v>
      </c>
      <c r="E79" s="17" t="s">
        <v>53</v>
      </c>
      <c r="F79" s="29"/>
      <c r="G79" s="29"/>
      <c r="H79" s="29"/>
      <c r="I79" s="16"/>
      <c r="J79" s="17"/>
      <c r="K79" s="16"/>
    </row>
    <row r="80" spans="1:11" ht="25" x14ac:dyDescent="0.35">
      <c r="A80" s="16" t="s">
        <v>152</v>
      </c>
      <c r="B80" s="17" t="s">
        <v>15</v>
      </c>
      <c r="C80" s="18" t="s">
        <v>2</v>
      </c>
      <c r="D80" s="17" t="s">
        <v>120</v>
      </c>
      <c r="E80" s="17" t="s">
        <v>53</v>
      </c>
      <c r="F80" s="29"/>
      <c r="G80" s="29"/>
      <c r="H80" s="29">
        <v>20000000</v>
      </c>
      <c r="I80" s="16" t="s">
        <v>300</v>
      </c>
      <c r="J80" s="17" t="s">
        <v>244</v>
      </c>
      <c r="K80" s="16" t="s">
        <v>327</v>
      </c>
    </row>
    <row r="81" spans="1:11" x14ac:dyDescent="0.35">
      <c r="A81" s="16" t="s">
        <v>152</v>
      </c>
      <c r="B81" s="17" t="s">
        <v>15</v>
      </c>
      <c r="C81" s="18" t="s">
        <v>2</v>
      </c>
      <c r="D81" s="17" t="s">
        <v>181</v>
      </c>
      <c r="E81" s="17" t="s">
        <v>53</v>
      </c>
      <c r="F81" s="29"/>
      <c r="G81" s="29"/>
      <c r="H81" s="29">
        <f>400000+400000+200000+47000</f>
        <v>1047000</v>
      </c>
      <c r="I81" s="16" t="s">
        <v>301</v>
      </c>
      <c r="J81" s="17" t="s">
        <v>253</v>
      </c>
      <c r="K81" s="16" t="s">
        <v>188</v>
      </c>
    </row>
    <row r="82" spans="1:11" ht="25" x14ac:dyDescent="0.35">
      <c r="A82" s="16" t="s">
        <v>152</v>
      </c>
      <c r="B82" s="17" t="s">
        <v>15</v>
      </c>
      <c r="C82" s="18" t="s">
        <v>2</v>
      </c>
      <c r="D82" s="17" t="s">
        <v>181</v>
      </c>
      <c r="E82" s="17" t="s">
        <v>53</v>
      </c>
      <c r="F82" s="29"/>
      <c r="G82" s="29"/>
      <c r="H82" s="29">
        <v>20000000</v>
      </c>
      <c r="I82" s="16" t="s">
        <v>300</v>
      </c>
      <c r="J82" s="17" t="s">
        <v>254</v>
      </c>
      <c r="K82" s="16" t="s">
        <v>320</v>
      </c>
    </row>
    <row r="83" spans="1:11" ht="25" x14ac:dyDescent="0.35">
      <c r="A83" s="16" t="s">
        <v>152</v>
      </c>
      <c r="B83" s="17" t="s">
        <v>15</v>
      </c>
      <c r="C83" s="18" t="s">
        <v>2</v>
      </c>
      <c r="D83" s="17" t="s">
        <v>181</v>
      </c>
      <c r="E83" s="17" t="s">
        <v>53</v>
      </c>
      <c r="F83" s="29"/>
      <c r="G83" s="29"/>
      <c r="H83" s="29">
        <v>25000000</v>
      </c>
      <c r="I83" s="16" t="s">
        <v>300</v>
      </c>
      <c r="J83" s="17" t="s">
        <v>255</v>
      </c>
      <c r="K83" s="16" t="s">
        <v>320</v>
      </c>
    </row>
    <row r="84" spans="1:11" x14ac:dyDescent="0.35">
      <c r="A84" s="16" t="s">
        <v>152</v>
      </c>
      <c r="B84" s="17" t="s">
        <v>15</v>
      </c>
      <c r="C84" s="18" t="s">
        <v>2</v>
      </c>
      <c r="D84" s="17" t="s">
        <v>182</v>
      </c>
      <c r="E84" s="17" t="s">
        <v>53</v>
      </c>
      <c r="F84" s="29"/>
      <c r="G84" s="29"/>
      <c r="H84" s="29">
        <f>100000+300000</f>
        <v>400000</v>
      </c>
      <c r="I84" s="16" t="s">
        <v>301</v>
      </c>
      <c r="J84" s="17" t="s">
        <v>262</v>
      </c>
      <c r="K84" s="16" t="s">
        <v>188</v>
      </c>
    </row>
    <row r="85" spans="1:11" ht="25" x14ac:dyDescent="0.35">
      <c r="A85" s="16" t="s">
        <v>152</v>
      </c>
      <c r="B85" s="17" t="s">
        <v>15</v>
      </c>
      <c r="C85" s="18" t="s">
        <v>2</v>
      </c>
      <c r="D85" s="17" t="s">
        <v>182</v>
      </c>
      <c r="E85" s="17" t="s">
        <v>53</v>
      </c>
      <c r="F85" s="29"/>
      <c r="G85" s="29"/>
      <c r="H85" s="29">
        <v>500000</v>
      </c>
      <c r="I85" s="16" t="s">
        <v>300</v>
      </c>
      <c r="J85" s="17" t="s">
        <v>263</v>
      </c>
      <c r="K85" s="16" t="s">
        <v>322</v>
      </c>
    </row>
    <row r="86" spans="1:11" ht="25" x14ac:dyDescent="0.35">
      <c r="A86" s="16" t="s">
        <v>152</v>
      </c>
      <c r="B86" s="17" t="s">
        <v>15</v>
      </c>
      <c r="C86" s="18" t="s">
        <v>2</v>
      </c>
      <c r="D86" s="17" t="s">
        <v>182</v>
      </c>
      <c r="E86" s="17" t="s">
        <v>53</v>
      </c>
      <c r="F86" s="29"/>
      <c r="G86" s="29"/>
      <c r="H86" s="29">
        <v>10000000</v>
      </c>
      <c r="I86" s="16" t="s">
        <v>300</v>
      </c>
      <c r="J86" s="17" t="s">
        <v>255</v>
      </c>
      <c r="K86" s="16" t="s">
        <v>322</v>
      </c>
    </row>
    <row r="87" spans="1:11" x14ac:dyDescent="0.35">
      <c r="A87" s="16" t="s">
        <v>152</v>
      </c>
      <c r="B87" s="17" t="s">
        <v>15</v>
      </c>
      <c r="C87" s="18" t="s">
        <v>2</v>
      </c>
      <c r="D87" s="17" t="s">
        <v>264</v>
      </c>
      <c r="E87" s="17" t="s">
        <v>53</v>
      </c>
      <c r="F87" s="29"/>
      <c r="G87" s="29"/>
      <c r="H87" s="29">
        <v>192000</v>
      </c>
      <c r="I87" s="16" t="s">
        <v>301</v>
      </c>
      <c r="J87" s="17" t="s">
        <v>265</v>
      </c>
      <c r="K87" s="16" t="s">
        <v>188</v>
      </c>
    </row>
    <row r="88" spans="1:11" ht="25" x14ac:dyDescent="0.35">
      <c r="A88" s="16" t="s">
        <v>152</v>
      </c>
      <c r="B88" s="17" t="s">
        <v>15</v>
      </c>
      <c r="C88" s="18" t="s">
        <v>2</v>
      </c>
      <c r="D88" s="17" t="s">
        <v>264</v>
      </c>
      <c r="E88" s="17" t="s">
        <v>53</v>
      </c>
      <c r="F88" s="29"/>
      <c r="G88" s="29"/>
      <c r="H88" s="29">
        <v>5115000</v>
      </c>
      <c r="I88" s="16" t="s">
        <v>300</v>
      </c>
      <c r="J88" s="17" t="s">
        <v>255</v>
      </c>
      <c r="K88" s="16" t="s">
        <v>328</v>
      </c>
    </row>
    <row r="89" spans="1:11" x14ac:dyDescent="0.35">
      <c r="A89" s="16" t="s">
        <v>152</v>
      </c>
      <c r="B89" s="17" t="s">
        <v>15</v>
      </c>
      <c r="C89" s="18" t="s">
        <v>2</v>
      </c>
      <c r="D89" s="17" t="s">
        <v>266</v>
      </c>
      <c r="E89" s="17" t="s">
        <v>53</v>
      </c>
      <c r="F89" s="29"/>
      <c r="G89" s="29"/>
      <c r="H89" s="29">
        <v>400000</v>
      </c>
      <c r="I89" s="16" t="s">
        <v>301</v>
      </c>
      <c r="J89" s="17" t="s">
        <v>267</v>
      </c>
      <c r="K89" s="16" t="s">
        <v>188</v>
      </c>
    </row>
    <row r="90" spans="1:11" ht="25" x14ac:dyDescent="0.35">
      <c r="A90" s="16" t="s">
        <v>152</v>
      </c>
      <c r="B90" s="17" t="s">
        <v>15</v>
      </c>
      <c r="C90" s="18" t="s">
        <v>2</v>
      </c>
      <c r="D90" s="17" t="s">
        <v>266</v>
      </c>
      <c r="E90" s="17" t="s">
        <v>53</v>
      </c>
      <c r="F90" s="29"/>
      <c r="G90" s="29"/>
      <c r="H90" s="29">
        <v>12460000</v>
      </c>
      <c r="I90" s="16" t="s">
        <v>300</v>
      </c>
      <c r="J90" s="17" t="s">
        <v>255</v>
      </c>
      <c r="K90" s="16" t="s">
        <v>329</v>
      </c>
    </row>
    <row r="91" spans="1:11" x14ac:dyDescent="0.35">
      <c r="A91" s="16" t="s">
        <v>152</v>
      </c>
      <c r="B91" s="17" t="s">
        <v>15</v>
      </c>
      <c r="C91" s="18" t="s">
        <v>2</v>
      </c>
      <c r="D91" s="17" t="s">
        <v>183</v>
      </c>
      <c r="E91" s="17" t="s">
        <v>53</v>
      </c>
      <c r="F91" s="29"/>
      <c r="G91" s="29"/>
      <c r="H91" s="29">
        <v>100000</v>
      </c>
      <c r="I91" s="16" t="s">
        <v>301</v>
      </c>
      <c r="J91" s="17" t="s">
        <v>268</v>
      </c>
      <c r="K91" s="16" t="s">
        <v>188</v>
      </c>
    </row>
    <row r="92" spans="1:11" ht="25" x14ac:dyDescent="0.35">
      <c r="A92" s="16" t="s">
        <v>152</v>
      </c>
      <c r="B92" s="17" t="s">
        <v>15</v>
      </c>
      <c r="C92" s="18" t="s">
        <v>2</v>
      </c>
      <c r="D92" s="17" t="s">
        <v>183</v>
      </c>
      <c r="E92" s="17" t="s">
        <v>53</v>
      </c>
      <c r="F92" s="29"/>
      <c r="G92" s="29"/>
      <c r="H92" s="29">
        <v>8000000</v>
      </c>
      <c r="I92" s="16" t="s">
        <v>300</v>
      </c>
      <c r="J92" s="17" t="s">
        <v>255</v>
      </c>
      <c r="K92" s="16" t="s">
        <v>323</v>
      </c>
    </row>
    <row r="93" spans="1:11" x14ac:dyDescent="0.35">
      <c r="A93" s="16" t="s">
        <v>152</v>
      </c>
      <c r="B93" s="17" t="s">
        <v>15</v>
      </c>
      <c r="C93" s="18" t="s">
        <v>2</v>
      </c>
      <c r="D93" s="17" t="s">
        <v>269</v>
      </c>
      <c r="E93" s="17" t="s">
        <v>53</v>
      </c>
      <c r="F93" s="29"/>
      <c r="G93" s="29"/>
      <c r="H93" s="29">
        <v>100000</v>
      </c>
      <c r="I93" s="16" t="s">
        <v>301</v>
      </c>
      <c r="J93" s="17" t="s">
        <v>270</v>
      </c>
      <c r="K93" s="16" t="s">
        <v>188</v>
      </c>
    </row>
    <row r="94" spans="1:11" ht="25" x14ac:dyDescent="0.35">
      <c r="A94" s="16" t="s">
        <v>152</v>
      </c>
      <c r="B94" s="17" t="s">
        <v>15</v>
      </c>
      <c r="C94" s="18" t="s">
        <v>2</v>
      </c>
      <c r="D94" s="17" t="s">
        <v>269</v>
      </c>
      <c r="E94" s="17" t="s">
        <v>53</v>
      </c>
      <c r="F94" s="29"/>
      <c r="G94" s="29"/>
      <c r="H94" s="29">
        <v>2200000</v>
      </c>
      <c r="I94" s="16" t="s">
        <v>300</v>
      </c>
      <c r="J94" s="17" t="s">
        <v>255</v>
      </c>
      <c r="K94" s="16" t="s">
        <v>330</v>
      </c>
    </row>
    <row r="95" spans="1:11" ht="25" x14ac:dyDescent="0.35">
      <c r="A95" s="16" t="s">
        <v>152</v>
      </c>
      <c r="B95" s="17" t="s">
        <v>15</v>
      </c>
      <c r="C95" s="18" t="s">
        <v>2</v>
      </c>
      <c r="D95" s="17" t="s">
        <v>179</v>
      </c>
      <c r="E95" s="17" t="s">
        <v>53</v>
      </c>
      <c r="F95" s="29"/>
      <c r="G95" s="29"/>
      <c r="H95" s="29">
        <v>9925000</v>
      </c>
      <c r="I95" s="16" t="s">
        <v>300</v>
      </c>
      <c r="J95" s="17" t="s">
        <v>255</v>
      </c>
      <c r="K95" s="16" t="s">
        <v>331</v>
      </c>
    </row>
    <row r="96" spans="1:11" x14ac:dyDescent="0.35">
      <c r="A96" s="16" t="s">
        <v>152</v>
      </c>
      <c r="B96" s="17" t="s">
        <v>15</v>
      </c>
      <c r="C96" s="18" t="s">
        <v>2</v>
      </c>
      <c r="D96" s="17" t="s">
        <v>284</v>
      </c>
      <c r="E96" s="17" t="s">
        <v>53</v>
      </c>
      <c r="F96" s="29"/>
      <c r="G96" s="29"/>
      <c r="H96" s="29">
        <v>300000</v>
      </c>
      <c r="I96" s="16" t="s">
        <v>301</v>
      </c>
      <c r="J96" s="17" t="s">
        <v>285</v>
      </c>
      <c r="K96" s="16" t="s">
        <v>188</v>
      </c>
    </row>
    <row r="97" spans="1:11" ht="50" x14ac:dyDescent="0.35">
      <c r="A97" s="16" t="s">
        <v>152</v>
      </c>
      <c r="B97" s="17" t="s">
        <v>15</v>
      </c>
      <c r="C97" s="18" t="s">
        <v>2</v>
      </c>
      <c r="D97" s="17" t="s">
        <v>284</v>
      </c>
      <c r="E97" s="17" t="s">
        <v>53</v>
      </c>
      <c r="F97" s="29"/>
      <c r="G97" s="29"/>
      <c r="H97" s="29">
        <v>4000000</v>
      </c>
      <c r="I97" s="16" t="s">
        <v>300</v>
      </c>
      <c r="J97" s="17" t="s">
        <v>286</v>
      </c>
      <c r="K97" s="16" t="s">
        <v>332</v>
      </c>
    </row>
    <row r="98" spans="1:11" x14ac:dyDescent="0.35">
      <c r="A98" s="16" t="s">
        <v>152</v>
      </c>
      <c r="B98" s="17" t="s">
        <v>172</v>
      </c>
      <c r="C98" s="18">
        <v>10000000</v>
      </c>
      <c r="D98" s="17" t="s">
        <v>121</v>
      </c>
      <c r="E98" s="17" t="s">
        <v>54</v>
      </c>
      <c r="F98" s="29"/>
      <c r="G98" s="29"/>
      <c r="H98" s="29">
        <v>9225000</v>
      </c>
      <c r="I98" s="16" t="s">
        <v>300</v>
      </c>
      <c r="J98" s="17" t="s">
        <v>197</v>
      </c>
      <c r="K98" s="16" t="s">
        <v>333</v>
      </c>
    </row>
    <row r="99" spans="1:11" ht="25" x14ac:dyDescent="0.35">
      <c r="A99" s="16" t="s">
        <v>166</v>
      </c>
      <c r="B99" s="17" t="s">
        <v>164</v>
      </c>
      <c r="C99" s="18">
        <v>200000000</v>
      </c>
      <c r="D99" s="17" t="s">
        <v>174</v>
      </c>
      <c r="E99" s="17" t="s">
        <v>58</v>
      </c>
      <c r="F99" s="29"/>
      <c r="G99" s="29"/>
      <c r="H99" s="29">
        <v>4763000</v>
      </c>
      <c r="I99" s="16" t="s">
        <v>301</v>
      </c>
      <c r="J99" s="17" t="s">
        <v>234</v>
      </c>
      <c r="K99" s="16" t="s">
        <v>188</v>
      </c>
    </row>
    <row r="100" spans="1:11" ht="25" x14ac:dyDescent="0.35">
      <c r="A100" s="16" t="s">
        <v>166</v>
      </c>
      <c r="B100" s="17" t="s">
        <v>164</v>
      </c>
      <c r="C100" s="18" t="s">
        <v>2</v>
      </c>
      <c r="D100" s="17" t="s">
        <v>138</v>
      </c>
      <c r="E100" s="17" t="s">
        <v>58</v>
      </c>
      <c r="F100" s="29"/>
      <c r="G100" s="29"/>
      <c r="H100" s="29">
        <v>10000000</v>
      </c>
      <c r="I100" s="16" t="s">
        <v>300</v>
      </c>
      <c r="J100" s="17" t="s">
        <v>236</v>
      </c>
      <c r="K100" s="16" t="s">
        <v>334</v>
      </c>
    </row>
    <row r="101" spans="1:11" ht="212.5" x14ac:dyDescent="0.35">
      <c r="A101" s="16" t="s">
        <v>166</v>
      </c>
      <c r="B101" s="17" t="s">
        <v>164</v>
      </c>
      <c r="C101" s="18" t="s">
        <v>2</v>
      </c>
      <c r="D101" s="17" t="s">
        <v>137</v>
      </c>
      <c r="E101" s="17" t="s">
        <v>58</v>
      </c>
      <c r="F101" s="29"/>
      <c r="G101" s="29"/>
      <c r="H101" s="29">
        <v>105500000</v>
      </c>
      <c r="I101" s="16" t="s">
        <v>300</v>
      </c>
      <c r="J101" s="17" t="s">
        <v>252</v>
      </c>
      <c r="K101" s="16" t="s">
        <v>335</v>
      </c>
    </row>
    <row r="102" spans="1:11" ht="37.5" x14ac:dyDescent="0.35">
      <c r="A102" s="16" t="s">
        <v>166</v>
      </c>
      <c r="B102" s="17" t="s">
        <v>164</v>
      </c>
      <c r="C102" s="18" t="s">
        <v>2</v>
      </c>
      <c r="D102" s="17" t="s">
        <v>181</v>
      </c>
      <c r="E102" s="17" t="s">
        <v>58</v>
      </c>
      <c r="F102" s="29"/>
      <c r="G102" s="29"/>
      <c r="H102" s="29">
        <v>2000000</v>
      </c>
      <c r="I102" s="16" t="s">
        <v>300</v>
      </c>
      <c r="J102" s="17" t="s">
        <v>260</v>
      </c>
      <c r="K102" s="16" t="s">
        <v>320</v>
      </c>
    </row>
    <row r="103" spans="1:11" ht="25" x14ac:dyDescent="0.35">
      <c r="A103" s="16" t="s">
        <v>166</v>
      </c>
      <c r="B103" s="17" t="s">
        <v>165</v>
      </c>
      <c r="C103" s="18">
        <v>100000000</v>
      </c>
      <c r="D103" s="17" t="s">
        <v>174</v>
      </c>
      <c r="E103" s="17" t="s">
        <v>78</v>
      </c>
      <c r="F103" s="29"/>
      <c r="G103" s="29"/>
      <c r="H103" s="29"/>
      <c r="I103" s="16"/>
      <c r="J103" s="17"/>
      <c r="K103" s="16"/>
    </row>
    <row r="104" spans="1:11" ht="50" x14ac:dyDescent="0.35">
      <c r="A104" s="16" t="s">
        <v>166</v>
      </c>
      <c r="B104" s="17" t="s">
        <v>165</v>
      </c>
      <c r="C104" s="18" t="s">
        <v>2</v>
      </c>
      <c r="D104" s="17" t="s">
        <v>120</v>
      </c>
      <c r="E104" s="17" t="s">
        <v>78</v>
      </c>
      <c r="F104" s="29"/>
      <c r="G104" s="29"/>
      <c r="H104" s="29">
        <v>5000000</v>
      </c>
      <c r="I104" s="16" t="s">
        <v>300</v>
      </c>
      <c r="J104" s="17" t="s">
        <v>245</v>
      </c>
      <c r="K104" s="16" t="s">
        <v>327</v>
      </c>
    </row>
    <row r="105" spans="1:11" ht="200" x14ac:dyDescent="0.35">
      <c r="A105" s="16" t="s">
        <v>166</v>
      </c>
      <c r="B105" s="17" t="s">
        <v>165</v>
      </c>
      <c r="C105" s="18" t="s">
        <v>2</v>
      </c>
      <c r="D105" s="17" t="s">
        <v>11</v>
      </c>
      <c r="E105" s="17" t="s">
        <v>78</v>
      </c>
      <c r="F105" s="29"/>
      <c r="G105" s="29"/>
      <c r="H105" s="29">
        <v>50000000</v>
      </c>
      <c r="I105" s="16" t="s">
        <v>300</v>
      </c>
      <c r="J105" s="17" t="s">
        <v>249</v>
      </c>
      <c r="K105" s="16" t="s">
        <v>336</v>
      </c>
    </row>
    <row r="106" spans="1:11" x14ac:dyDescent="0.35">
      <c r="A106" s="16" t="s">
        <v>166</v>
      </c>
      <c r="B106" s="17" t="s">
        <v>77</v>
      </c>
      <c r="C106" s="18">
        <v>200000000</v>
      </c>
      <c r="D106" s="17" t="s">
        <v>137</v>
      </c>
      <c r="E106" s="17" t="s">
        <v>59</v>
      </c>
      <c r="F106" s="29"/>
      <c r="G106" s="29">
        <v>1190000</v>
      </c>
      <c r="H106" s="29"/>
      <c r="I106" s="16" t="s">
        <v>301</v>
      </c>
      <c r="J106" s="17" t="s">
        <v>191</v>
      </c>
      <c r="K106" s="16" t="s">
        <v>188</v>
      </c>
    </row>
    <row r="107" spans="1:11" ht="37.5" x14ac:dyDescent="0.35">
      <c r="A107" s="16" t="s">
        <v>166</v>
      </c>
      <c r="B107" s="17" t="s">
        <v>77</v>
      </c>
      <c r="C107" s="18" t="s">
        <v>2</v>
      </c>
      <c r="D107" s="17" t="s">
        <v>137</v>
      </c>
      <c r="E107" s="17" t="s">
        <v>59</v>
      </c>
      <c r="F107" s="29"/>
      <c r="G107" s="29"/>
      <c r="H107" s="29">
        <v>188500000</v>
      </c>
      <c r="I107" s="16" t="s">
        <v>300</v>
      </c>
      <c r="J107" s="17" t="s">
        <v>251</v>
      </c>
      <c r="K107" s="16" t="s">
        <v>335</v>
      </c>
    </row>
    <row r="108" spans="1:11" x14ac:dyDescent="0.35">
      <c r="A108" s="16" t="s">
        <v>166</v>
      </c>
      <c r="B108" s="17" t="s">
        <v>77</v>
      </c>
      <c r="C108" s="18" t="s">
        <v>2</v>
      </c>
      <c r="D108" s="17" t="s">
        <v>137</v>
      </c>
      <c r="E108" s="17" t="s">
        <v>59</v>
      </c>
      <c r="F108" s="29"/>
      <c r="G108" s="29"/>
      <c r="H108" s="29">
        <v>3550000</v>
      </c>
      <c r="I108" s="16" t="s">
        <v>301</v>
      </c>
      <c r="J108" s="17" t="s">
        <v>191</v>
      </c>
      <c r="K108" s="16" t="s">
        <v>188</v>
      </c>
    </row>
    <row r="109" spans="1:11" x14ac:dyDescent="0.35">
      <c r="A109" s="16" t="s">
        <v>166</v>
      </c>
      <c r="B109" s="17" t="s">
        <v>163</v>
      </c>
      <c r="C109" s="18">
        <v>175000000</v>
      </c>
      <c r="D109" s="17" t="s">
        <v>137</v>
      </c>
      <c r="E109" s="17" t="s">
        <v>79</v>
      </c>
      <c r="F109" s="29"/>
      <c r="G109" s="29"/>
      <c r="H109" s="29"/>
      <c r="I109" s="16"/>
      <c r="J109" s="16"/>
      <c r="K109" s="16"/>
    </row>
    <row r="110" spans="1:11" ht="25" x14ac:dyDescent="0.35">
      <c r="A110" s="16" t="s">
        <v>166</v>
      </c>
      <c r="B110" s="17" t="s">
        <v>163</v>
      </c>
      <c r="C110" s="18" t="s">
        <v>2</v>
      </c>
      <c r="D110" s="17" t="s">
        <v>137</v>
      </c>
      <c r="E110" s="17" t="s">
        <v>79</v>
      </c>
      <c r="F110" s="29"/>
      <c r="G110" s="29"/>
      <c r="H110" s="29">
        <v>84000000</v>
      </c>
      <c r="I110" s="16" t="s">
        <v>300</v>
      </c>
      <c r="J110" s="17" t="s">
        <v>250</v>
      </c>
      <c r="K110" s="16" t="s">
        <v>335</v>
      </c>
    </row>
    <row r="111" spans="1:11" x14ac:dyDescent="0.35">
      <c r="A111" s="16" t="s">
        <v>166</v>
      </c>
      <c r="B111" s="17" t="s">
        <v>163</v>
      </c>
      <c r="C111" s="18" t="s">
        <v>2</v>
      </c>
      <c r="D111" s="17" t="s">
        <v>137</v>
      </c>
      <c r="E111" s="17" t="s">
        <v>79</v>
      </c>
      <c r="F111" s="29"/>
      <c r="G111" s="29"/>
      <c r="H111" s="29">
        <v>56750000</v>
      </c>
      <c r="I111" s="16" t="s">
        <v>301</v>
      </c>
      <c r="J111" s="17" t="s">
        <v>191</v>
      </c>
      <c r="K111" s="16" t="s">
        <v>188</v>
      </c>
    </row>
    <row r="112" spans="1:11" ht="50" x14ac:dyDescent="0.35">
      <c r="A112" s="16" t="s">
        <v>166</v>
      </c>
      <c r="B112" s="17" t="s">
        <v>65</v>
      </c>
      <c r="C112" s="18">
        <v>25000000</v>
      </c>
      <c r="D112" s="17" t="s">
        <v>121</v>
      </c>
      <c r="E112" s="17" t="s">
        <v>80</v>
      </c>
      <c r="F112" s="29"/>
      <c r="G112" s="29"/>
      <c r="H112" s="29">
        <v>17000000</v>
      </c>
      <c r="I112" s="16" t="s">
        <v>300</v>
      </c>
      <c r="J112" s="17" t="s">
        <v>198</v>
      </c>
      <c r="K112" s="16" t="s">
        <v>337</v>
      </c>
    </row>
    <row r="113" spans="1:11" x14ac:dyDescent="0.35">
      <c r="A113" s="16" t="s">
        <v>143</v>
      </c>
      <c r="B113" s="17" t="s">
        <v>147</v>
      </c>
      <c r="C113" s="18">
        <v>50000000</v>
      </c>
      <c r="D113" s="17" t="s">
        <v>145</v>
      </c>
      <c r="E113" s="17" t="s">
        <v>46</v>
      </c>
      <c r="F113" s="29"/>
      <c r="G113" s="29"/>
      <c r="H113" s="29">
        <v>1050000</v>
      </c>
      <c r="I113" s="16" t="s">
        <v>301</v>
      </c>
      <c r="J113" s="17" t="s">
        <v>201</v>
      </c>
      <c r="K113" s="16" t="s">
        <v>188</v>
      </c>
    </row>
    <row r="114" spans="1:11" ht="25" x14ac:dyDescent="0.35">
      <c r="A114" s="16" t="s">
        <v>143</v>
      </c>
      <c r="B114" s="17" t="s">
        <v>147</v>
      </c>
      <c r="C114" s="18" t="s">
        <v>2</v>
      </c>
      <c r="D114" s="17" t="s">
        <v>145</v>
      </c>
      <c r="E114" s="17" t="s">
        <v>46</v>
      </c>
      <c r="F114" s="29"/>
      <c r="G114" s="29"/>
      <c r="H114" s="29">
        <v>22000000</v>
      </c>
      <c r="I114" s="16" t="s">
        <v>300</v>
      </c>
      <c r="J114" s="17" t="s">
        <v>203</v>
      </c>
      <c r="K114" s="16" t="s">
        <v>338</v>
      </c>
    </row>
    <row r="115" spans="1:11" x14ac:dyDescent="0.35">
      <c r="A115" s="16" t="s">
        <v>143</v>
      </c>
      <c r="B115" s="17" t="s">
        <v>148</v>
      </c>
      <c r="C115" s="18">
        <v>150000000</v>
      </c>
      <c r="D115" s="17" t="s">
        <v>146</v>
      </c>
      <c r="E115" s="17" t="s">
        <v>47</v>
      </c>
      <c r="F115" s="29"/>
      <c r="G115" s="29"/>
      <c r="H115" s="29">
        <v>284000</v>
      </c>
      <c r="I115" s="16" t="s">
        <v>301</v>
      </c>
      <c r="J115" s="17" t="s">
        <v>202</v>
      </c>
      <c r="K115" s="16" t="s">
        <v>188</v>
      </c>
    </row>
    <row r="116" spans="1:11" x14ac:dyDescent="0.35">
      <c r="A116" s="16" t="s">
        <v>143</v>
      </c>
      <c r="B116" s="17" t="s">
        <v>148</v>
      </c>
      <c r="C116" s="18" t="s">
        <v>2</v>
      </c>
      <c r="D116" s="17" t="s">
        <v>146</v>
      </c>
      <c r="E116" s="17" t="s">
        <v>47</v>
      </c>
      <c r="F116" s="29"/>
      <c r="G116" s="29"/>
      <c r="H116" s="29">
        <v>1000000</v>
      </c>
      <c r="I116" s="16" t="s">
        <v>300</v>
      </c>
      <c r="J116" s="17" t="s">
        <v>204</v>
      </c>
      <c r="K116" s="16" t="s">
        <v>339</v>
      </c>
    </row>
    <row r="117" spans="1:11" x14ac:dyDescent="0.35">
      <c r="A117" s="16" t="s">
        <v>143</v>
      </c>
      <c r="B117" s="17" t="s">
        <v>149</v>
      </c>
      <c r="C117" s="18">
        <v>100000000</v>
      </c>
      <c r="D117" s="17" t="s">
        <v>121</v>
      </c>
      <c r="E117" s="17" t="s">
        <v>48</v>
      </c>
      <c r="F117" s="29"/>
      <c r="G117" s="29"/>
      <c r="H117" s="29">
        <v>46125000</v>
      </c>
      <c r="I117" s="16" t="s">
        <v>300</v>
      </c>
      <c r="J117" s="17" t="s">
        <v>196</v>
      </c>
      <c r="K117" s="16" t="s">
        <v>340</v>
      </c>
    </row>
    <row r="118" spans="1:11" x14ac:dyDescent="0.35">
      <c r="A118" s="16" t="s">
        <v>143</v>
      </c>
      <c r="B118" s="17" t="s">
        <v>150</v>
      </c>
      <c r="C118" s="18">
        <v>50000000</v>
      </c>
      <c r="D118" s="17" t="s">
        <v>126</v>
      </c>
      <c r="E118" s="17" t="s">
        <v>49</v>
      </c>
      <c r="F118" s="29"/>
      <c r="G118" s="29"/>
      <c r="H118" s="29"/>
      <c r="I118" s="16"/>
      <c r="J118" s="17"/>
      <c r="K118" s="16"/>
    </row>
    <row r="119" spans="1:11" x14ac:dyDescent="0.35">
      <c r="A119" s="16" t="s">
        <v>143</v>
      </c>
      <c r="B119" s="17" t="s">
        <v>70</v>
      </c>
      <c r="C119" s="18">
        <v>60000000</v>
      </c>
      <c r="D119" s="17" t="s">
        <v>151</v>
      </c>
      <c r="E119" s="17" t="s">
        <v>50</v>
      </c>
      <c r="F119" s="29"/>
      <c r="G119" s="29"/>
      <c r="H119" s="29"/>
      <c r="I119" s="16"/>
      <c r="J119" s="17"/>
      <c r="K119" s="16"/>
    </row>
    <row r="120" spans="1:11" x14ac:dyDescent="0.35">
      <c r="A120" s="16" t="s">
        <v>143</v>
      </c>
      <c r="B120" s="17" t="s">
        <v>70</v>
      </c>
      <c r="C120" s="18" t="s">
        <v>2</v>
      </c>
      <c r="D120" s="17" t="s">
        <v>146</v>
      </c>
      <c r="E120" s="17" t="s">
        <v>50</v>
      </c>
      <c r="F120" s="29"/>
      <c r="G120" s="29"/>
      <c r="H120" s="29">
        <v>500000</v>
      </c>
      <c r="I120" s="16" t="s">
        <v>300</v>
      </c>
      <c r="J120" s="17" t="s">
        <v>205</v>
      </c>
      <c r="K120" s="16" t="s">
        <v>339</v>
      </c>
    </row>
    <row r="121" spans="1:11" x14ac:dyDescent="0.35">
      <c r="A121" s="16" t="s">
        <v>143</v>
      </c>
      <c r="B121" s="17" t="s">
        <v>171</v>
      </c>
      <c r="C121" s="18">
        <v>40000000</v>
      </c>
      <c r="D121" s="17" t="s">
        <v>144</v>
      </c>
      <c r="E121" s="17" t="s">
        <v>51</v>
      </c>
      <c r="F121" s="29"/>
      <c r="G121" s="29"/>
      <c r="H121" s="29"/>
      <c r="I121" s="16"/>
      <c r="J121" s="17"/>
      <c r="K121" s="16"/>
    </row>
    <row r="122" spans="1:11" x14ac:dyDescent="0.35">
      <c r="A122" s="16" t="s">
        <v>83</v>
      </c>
      <c r="B122" s="17" t="s">
        <v>131</v>
      </c>
      <c r="C122" s="18">
        <v>415000000</v>
      </c>
      <c r="D122" s="17" t="s">
        <v>11</v>
      </c>
      <c r="E122" s="17" t="s">
        <v>39</v>
      </c>
      <c r="F122" s="28"/>
      <c r="G122" s="29"/>
      <c r="H122" s="32"/>
      <c r="I122" s="16"/>
      <c r="J122" s="33"/>
      <c r="K122" s="16"/>
    </row>
    <row r="123" spans="1:11" x14ac:dyDescent="0.35">
      <c r="A123" s="16" t="s">
        <v>83</v>
      </c>
      <c r="B123" s="17" t="s">
        <v>131</v>
      </c>
      <c r="C123" s="18" t="s">
        <v>2</v>
      </c>
      <c r="D123" s="17" t="s">
        <v>11</v>
      </c>
      <c r="E123" s="17" t="s">
        <v>39</v>
      </c>
      <c r="F123" s="28"/>
      <c r="G123" s="29"/>
      <c r="H123" s="29">
        <v>3420000</v>
      </c>
      <c r="I123" s="16" t="s">
        <v>301</v>
      </c>
      <c r="J123" s="17" t="s">
        <v>190</v>
      </c>
      <c r="K123" s="16" t="s">
        <v>188</v>
      </c>
    </row>
    <row r="124" spans="1:11" ht="150" x14ac:dyDescent="0.35">
      <c r="A124" s="16" t="s">
        <v>83</v>
      </c>
      <c r="B124" s="17" t="s">
        <v>131</v>
      </c>
      <c r="C124" s="18" t="s">
        <v>2</v>
      </c>
      <c r="D124" s="17" t="s">
        <v>11</v>
      </c>
      <c r="E124" s="17" t="s">
        <v>39</v>
      </c>
      <c r="F124" s="28"/>
      <c r="G124" s="29"/>
      <c r="H124" s="32">
        <f>181835000-32835000-28500000</f>
        <v>120500000</v>
      </c>
      <c r="I124" s="16" t="s">
        <v>300</v>
      </c>
      <c r="J124" s="17" t="s">
        <v>247</v>
      </c>
      <c r="K124" s="16" t="s">
        <v>336</v>
      </c>
    </row>
    <row r="125" spans="1:11" ht="37.5" x14ac:dyDescent="0.35">
      <c r="A125" s="16" t="s">
        <v>83</v>
      </c>
      <c r="B125" s="17" t="s">
        <v>132</v>
      </c>
      <c r="C125" s="18">
        <v>350000000</v>
      </c>
      <c r="D125" s="17" t="s">
        <v>11</v>
      </c>
      <c r="E125" s="17" t="s">
        <v>40</v>
      </c>
      <c r="F125" s="29"/>
      <c r="G125" s="29"/>
      <c r="H125" s="29">
        <v>32835000</v>
      </c>
      <c r="I125" s="16" t="s">
        <v>300</v>
      </c>
      <c r="J125" s="17" t="s">
        <v>246</v>
      </c>
      <c r="K125" s="16" t="s">
        <v>336</v>
      </c>
    </row>
    <row r="126" spans="1:11" ht="200" x14ac:dyDescent="0.35">
      <c r="A126" s="16" t="s">
        <v>83</v>
      </c>
      <c r="B126" s="17" t="s">
        <v>134</v>
      </c>
      <c r="C126" s="18">
        <v>135000000</v>
      </c>
      <c r="D126" s="17" t="s">
        <v>133</v>
      </c>
      <c r="E126" s="17" t="s">
        <v>41</v>
      </c>
      <c r="F126" s="29"/>
      <c r="G126" s="29"/>
      <c r="H126" s="29">
        <v>34500000</v>
      </c>
      <c r="I126" s="16" t="s">
        <v>300</v>
      </c>
      <c r="J126" s="17" t="s">
        <v>200</v>
      </c>
      <c r="K126" s="16" t="s">
        <v>341</v>
      </c>
    </row>
    <row r="127" spans="1:11" ht="25" x14ac:dyDescent="0.35">
      <c r="A127" s="16" t="s">
        <v>83</v>
      </c>
      <c r="B127" s="17" t="s">
        <v>135</v>
      </c>
      <c r="C127" s="18">
        <v>75000000</v>
      </c>
      <c r="D127" s="17" t="s">
        <v>104</v>
      </c>
      <c r="E127" s="17" t="s">
        <v>42</v>
      </c>
      <c r="F127" s="29"/>
      <c r="G127" s="29"/>
      <c r="H127" s="29">
        <v>20000000</v>
      </c>
      <c r="I127" s="16" t="s">
        <v>300</v>
      </c>
      <c r="J127" s="17" t="s">
        <v>199</v>
      </c>
      <c r="K127" s="16" t="s">
        <v>341</v>
      </c>
    </row>
    <row r="128" spans="1:11" x14ac:dyDescent="0.35">
      <c r="A128" s="16" t="s">
        <v>83</v>
      </c>
      <c r="B128" s="17" t="s">
        <v>136</v>
      </c>
      <c r="C128" s="18">
        <v>50000000</v>
      </c>
      <c r="D128" s="17" t="s">
        <v>137</v>
      </c>
      <c r="E128" s="17" t="s">
        <v>45</v>
      </c>
      <c r="F128" s="29"/>
      <c r="G128" s="29"/>
      <c r="H128" s="29"/>
      <c r="I128" s="16"/>
      <c r="J128" s="17"/>
      <c r="K128" s="16"/>
    </row>
    <row r="129" spans="1:11" x14ac:dyDescent="0.35">
      <c r="A129" s="16" t="s">
        <v>83</v>
      </c>
      <c r="B129" s="17" t="s">
        <v>141</v>
      </c>
      <c r="C129" s="18">
        <v>75000000</v>
      </c>
      <c r="D129" s="17" t="s">
        <v>142</v>
      </c>
      <c r="E129" s="17" t="s">
        <v>43</v>
      </c>
      <c r="F129" s="29"/>
      <c r="G129" s="29"/>
      <c r="H129" s="29">
        <v>670000</v>
      </c>
      <c r="I129" s="16" t="s">
        <v>301</v>
      </c>
      <c r="J129" s="17" t="s">
        <v>187</v>
      </c>
      <c r="K129" s="16" t="s">
        <v>188</v>
      </c>
    </row>
    <row r="130" spans="1:11" x14ac:dyDescent="0.35">
      <c r="A130" s="16" t="s">
        <v>83</v>
      </c>
      <c r="B130" s="17" t="s">
        <v>141</v>
      </c>
      <c r="C130" s="18" t="s">
        <v>2</v>
      </c>
      <c r="D130" s="17" t="s">
        <v>138</v>
      </c>
      <c r="E130" s="17" t="s">
        <v>43</v>
      </c>
      <c r="F130" s="29"/>
      <c r="G130" s="29"/>
      <c r="H130" s="29">
        <v>774000</v>
      </c>
      <c r="I130" s="16" t="s">
        <v>301</v>
      </c>
      <c r="J130" s="17" t="s">
        <v>234</v>
      </c>
      <c r="K130" s="16" t="s">
        <v>188</v>
      </c>
    </row>
    <row r="131" spans="1:11" ht="25" x14ac:dyDescent="0.35">
      <c r="A131" s="16" t="s">
        <v>83</v>
      </c>
      <c r="B131" s="17" t="s">
        <v>141</v>
      </c>
      <c r="C131" s="18" t="s">
        <v>2</v>
      </c>
      <c r="D131" s="17" t="s">
        <v>138</v>
      </c>
      <c r="E131" s="17" t="s">
        <v>43</v>
      </c>
      <c r="F131" s="29"/>
      <c r="G131" s="29"/>
      <c r="H131" s="29">
        <v>22850000</v>
      </c>
      <c r="I131" s="16" t="s">
        <v>300</v>
      </c>
      <c r="J131" s="17" t="s">
        <v>235</v>
      </c>
      <c r="K131" s="16" t="s">
        <v>334</v>
      </c>
    </row>
    <row r="132" spans="1:11" ht="25" x14ac:dyDescent="0.35">
      <c r="A132" s="16" t="s">
        <v>83</v>
      </c>
      <c r="B132" s="17" t="s">
        <v>141</v>
      </c>
      <c r="C132" s="18" t="s">
        <v>2</v>
      </c>
      <c r="D132" s="17" t="s">
        <v>138</v>
      </c>
      <c r="E132" s="17" t="s">
        <v>43</v>
      </c>
      <c r="F132" s="29"/>
      <c r="G132" s="29"/>
      <c r="H132" s="29">
        <v>1000</v>
      </c>
      <c r="I132" s="16" t="s">
        <v>300</v>
      </c>
      <c r="J132" s="17" t="s">
        <v>237</v>
      </c>
      <c r="K132" s="16" t="s">
        <v>334</v>
      </c>
    </row>
    <row r="133" spans="1:11" x14ac:dyDescent="0.35">
      <c r="A133" s="16" t="s">
        <v>83</v>
      </c>
      <c r="B133" s="17" t="s">
        <v>141</v>
      </c>
      <c r="C133" s="18" t="s">
        <v>2</v>
      </c>
      <c r="D133" s="17" t="s">
        <v>138</v>
      </c>
      <c r="E133" s="17" t="s">
        <v>43</v>
      </c>
      <c r="F133" s="29"/>
      <c r="G133" s="29"/>
      <c r="H133" s="29"/>
      <c r="I133" s="16"/>
      <c r="J133" s="17"/>
      <c r="K133" s="16" t="s">
        <v>334</v>
      </c>
    </row>
    <row r="134" spans="1:11" ht="37.5" x14ac:dyDescent="0.35">
      <c r="A134" s="16" t="s">
        <v>83</v>
      </c>
      <c r="B134" s="17" t="s">
        <v>140</v>
      </c>
      <c r="C134" s="18">
        <v>75000000</v>
      </c>
      <c r="D134" s="17" t="s">
        <v>11</v>
      </c>
      <c r="E134" s="17" t="s">
        <v>44</v>
      </c>
      <c r="F134" s="29"/>
      <c r="G134" s="29"/>
      <c r="H134" s="29">
        <v>28500000</v>
      </c>
      <c r="I134" s="16" t="s">
        <v>300</v>
      </c>
      <c r="J134" s="17" t="s">
        <v>248</v>
      </c>
      <c r="K134" s="16" t="s">
        <v>336</v>
      </c>
    </row>
    <row r="135" spans="1:11" x14ac:dyDescent="0.35">
      <c r="A135" s="16" t="s">
        <v>83</v>
      </c>
      <c r="B135" s="17" t="s">
        <v>139</v>
      </c>
      <c r="C135" s="18">
        <v>25000000</v>
      </c>
      <c r="D135" s="17" t="s">
        <v>138</v>
      </c>
      <c r="E135" s="17" t="s">
        <v>69</v>
      </c>
      <c r="F135" s="29"/>
      <c r="G135" s="29"/>
      <c r="H135" s="29"/>
      <c r="I135" s="16"/>
      <c r="J135" s="17"/>
      <c r="K135" s="16" t="s">
        <v>334</v>
      </c>
    </row>
    <row r="136" spans="1:11" ht="37.5" x14ac:dyDescent="0.35">
      <c r="A136" s="16" t="s">
        <v>154</v>
      </c>
      <c r="B136" s="17" t="s">
        <v>159</v>
      </c>
      <c r="C136" s="18">
        <v>105000000</v>
      </c>
      <c r="D136" s="17" t="s">
        <v>144</v>
      </c>
      <c r="E136" s="17" t="s">
        <v>55</v>
      </c>
      <c r="F136" s="29"/>
      <c r="G136" s="29"/>
      <c r="H136" s="29">
        <f>23630000-19850000-1050000-700000</f>
        <v>2030000</v>
      </c>
      <c r="I136" s="16" t="s">
        <v>301</v>
      </c>
      <c r="J136" s="17" t="s">
        <v>297</v>
      </c>
      <c r="K136" s="16" t="s">
        <v>188</v>
      </c>
    </row>
    <row r="137" spans="1:11" ht="25" x14ac:dyDescent="0.35">
      <c r="A137" s="16" t="s">
        <v>154</v>
      </c>
      <c r="B137" s="17" t="s">
        <v>159</v>
      </c>
      <c r="C137" s="18" t="s">
        <v>2</v>
      </c>
      <c r="D137" s="17" t="s">
        <v>144</v>
      </c>
      <c r="E137" s="17" t="s">
        <v>55</v>
      </c>
      <c r="F137" s="29"/>
      <c r="G137" s="29"/>
      <c r="H137" s="29">
        <f>145750000-36950000-36900000</f>
        <v>71900000</v>
      </c>
      <c r="I137" s="16" t="s">
        <v>300</v>
      </c>
      <c r="J137" s="17" t="s">
        <v>294</v>
      </c>
      <c r="K137" s="16" t="s">
        <v>342</v>
      </c>
    </row>
    <row r="138" spans="1:11" x14ac:dyDescent="0.35">
      <c r="A138" s="16" t="s">
        <v>154</v>
      </c>
      <c r="B138" s="17" t="s">
        <v>158</v>
      </c>
      <c r="C138" s="18">
        <v>20000000</v>
      </c>
      <c r="D138" s="17" t="s">
        <v>160</v>
      </c>
      <c r="E138" s="17" t="s">
        <v>56</v>
      </c>
      <c r="F138" s="29"/>
      <c r="G138" s="29"/>
      <c r="H138" s="29"/>
      <c r="I138" s="16"/>
      <c r="J138" s="17"/>
      <c r="K138" s="16"/>
    </row>
    <row r="139" spans="1:11" ht="62.5" x14ac:dyDescent="0.35">
      <c r="A139" s="16" t="s">
        <v>154</v>
      </c>
      <c r="B139" s="17" t="s">
        <v>157</v>
      </c>
      <c r="C139" s="18">
        <v>90000000</v>
      </c>
      <c r="D139" s="17" t="s">
        <v>144</v>
      </c>
      <c r="E139" s="17" t="s">
        <v>72</v>
      </c>
      <c r="F139" s="29"/>
      <c r="G139" s="29"/>
      <c r="H139" s="29">
        <f>19850000+1050000+700000</f>
        <v>21600000</v>
      </c>
      <c r="I139" s="16" t="s">
        <v>301</v>
      </c>
      <c r="J139" s="17" t="s">
        <v>296</v>
      </c>
      <c r="K139" s="16" t="s">
        <v>188</v>
      </c>
    </row>
    <row r="140" spans="1:11" ht="62.5" x14ac:dyDescent="0.35">
      <c r="A140" s="16" t="s">
        <v>154</v>
      </c>
      <c r="B140" s="17" t="s">
        <v>157</v>
      </c>
      <c r="C140" s="18" t="s">
        <v>2</v>
      </c>
      <c r="D140" s="17" t="s">
        <v>144</v>
      </c>
      <c r="E140" s="17" t="s">
        <v>72</v>
      </c>
      <c r="F140" s="29"/>
      <c r="G140" s="29"/>
      <c r="H140" s="29">
        <f>36950000+36900000</f>
        <v>73850000</v>
      </c>
      <c r="I140" s="16" t="s">
        <v>300</v>
      </c>
      <c r="J140" s="17" t="s">
        <v>295</v>
      </c>
      <c r="K140" s="16" t="s">
        <v>342</v>
      </c>
    </row>
    <row r="141" spans="1:11" x14ac:dyDescent="0.35">
      <c r="A141" s="16" t="s">
        <v>154</v>
      </c>
      <c r="B141" s="17" t="s">
        <v>17</v>
      </c>
      <c r="C141" s="18">
        <v>30000000</v>
      </c>
      <c r="D141" s="17" t="s">
        <v>144</v>
      </c>
      <c r="E141" s="17" t="s">
        <v>73</v>
      </c>
      <c r="F141" s="29"/>
      <c r="G141" s="29"/>
      <c r="H141" s="29"/>
      <c r="I141" s="16"/>
      <c r="J141" s="17"/>
      <c r="K141" s="16"/>
    </row>
    <row r="142" spans="1:11" ht="87.5" x14ac:dyDescent="0.35">
      <c r="A142" s="16" t="s">
        <v>154</v>
      </c>
      <c r="B142" s="17" t="s">
        <v>18</v>
      </c>
      <c r="C142" s="18">
        <v>15000000</v>
      </c>
      <c r="D142" s="17" t="s">
        <v>103</v>
      </c>
      <c r="E142" s="17" t="s">
        <v>57</v>
      </c>
      <c r="F142" s="29"/>
      <c r="G142" s="29"/>
      <c r="H142" s="29">
        <v>6850000</v>
      </c>
      <c r="I142" s="16" t="s">
        <v>300</v>
      </c>
      <c r="J142" s="17" t="s">
        <v>219</v>
      </c>
      <c r="K142" s="16" t="s">
        <v>343</v>
      </c>
    </row>
    <row r="143" spans="1:11" x14ac:dyDescent="0.35">
      <c r="A143" s="16" t="s">
        <v>154</v>
      </c>
      <c r="B143" s="17" t="s">
        <v>156</v>
      </c>
      <c r="C143" s="18">
        <v>15000000</v>
      </c>
      <c r="D143" s="17" t="s">
        <v>144</v>
      </c>
      <c r="E143" s="17" t="s">
        <v>74</v>
      </c>
      <c r="F143" s="29"/>
      <c r="G143" s="29"/>
      <c r="H143" s="29"/>
      <c r="I143" s="16"/>
      <c r="J143" s="17"/>
      <c r="K143" s="16"/>
    </row>
    <row r="144" spans="1:11" ht="25" x14ac:dyDescent="0.35">
      <c r="A144" s="16" t="s">
        <v>154</v>
      </c>
      <c r="B144" s="17" t="s">
        <v>170</v>
      </c>
      <c r="C144" s="18">
        <v>15000000</v>
      </c>
      <c r="D144" s="17" t="s">
        <v>161</v>
      </c>
      <c r="E144" s="17" t="s">
        <v>75</v>
      </c>
      <c r="F144" s="29"/>
      <c r="G144" s="29"/>
      <c r="H144" s="29">
        <v>1050000</v>
      </c>
      <c r="I144" s="16" t="s">
        <v>301</v>
      </c>
      <c r="J144" s="17" t="s">
        <v>292</v>
      </c>
      <c r="K144" s="16" t="s">
        <v>188</v>
      </c>
    </row>
    <row r="145" spans="1:11" ht="50" x14ac:dyDescent="0.35">
      <c r="A145" s="16" t="s">
        <v>154</v>
      </c>
      <c r="B145" s="17" t="s">
        <v>170</v>
      </c>
      <c r="C145" s="18" t="s">
        <v>2</v>
      </c>
      <c r="D145" s="17" t="s">
        <v>161</v>
      </c>
      <c r="E145" s="17" t="s">
        <v>75</v>
      </c>
      <c r="F145" s="29"/>
      <c r="G145" s="29"/>
      <c r="H145" s="29">
        <v>13838000</v>
      </c>
      <c r="I145" s="16" t="s">
        <v>300</v>
      </c>
      <c r="J145" s="17" t="s">
        <v>293</v>
      </c>
      <c r="K145" s="16" t="s">
        <v>344</v>
      </c>
    </row>
    <row r="146" spans="1:11" x14ac:dyDescent="0.35">
      <c r="A146" s="16" t="s">
        <v>154</v>
      </c>
      <c r="B146" s="17" t="s">
        <v>155</v>
      </c>
      <c r="C146" s="18">
        <v>10000000</v>
      </c>
      <c r="D146" s="17" t="s">
        <v>162</v>
      </c>
      <c r="E146" s="17" t="s">
        <v>76</v>
      </c>
      <c r="F146" s="29"/>
      <c r="G146" s="29"/>
      <c r="H146" s="29"/>
      <c r="I146" s="16"/>
      <c r="J146" s="17"/>
      <c r="K146" s="16"/>
    </row>
    <row r="147" spans="1:11" ht="25" x14ac:dyDescent="0.35">
      <c r="A147" s="16" t="s">
        <v>81</v>
      </c>
      <c r="B147" s="17" t="s">
        <v>169</v>
      </c>
      <c r="C147" s="18">
        <v>325000000</v>
      </c>
      <c r="D147" s="17" t="s">
        <v>167</v>
      </c>
      <c r="E147" s="17" t="s">
        <v>60</v>
      </c>
      <c r="F147" s="29"/>
      <c r="G147" s="29"/>
      <c r="H147" s="29"/>
      <c r="I147" s="16"/>
      <c r="J147" s="17"/>
      <c r="K147" s="16"/>
    </row>
    <row r="148" spans="1:11" ht="25" x14ac:dyDescent="0.35">
      <c r="A148" s="16" t="s">
        <v>81</v>
      </c>
      <c r="B148" s="17" t="s">
        <v>168</v>
      </c>
      <c r="C148" s="18">
        <v>50000000</v>
      </c>
      <c r="D148" s="17" t="s">
        <v>130</v>
      </c>
      <c r="E148" s="17" t="s">
        <v>61</v>
      </c>
      <c r="F148" s="29"/>
      <c r="G148" s="29"/>
      <c r="H148" s="29">
        <v>497000</v>
      </c>
      <c r="I148" s="16" t="s">
        <v>301</v>
      </c>
      <c r="J148" s="17" t="s">
        <v>211</v>
      </c>
      <c r="K148" s="16" t="s">
        <v>188</v>
      </c>
    </row>
    <row r="149" spans="1:11" ht="100" x14ac:dyDescent="0.35">
      <c r="A149" s="16" t="s">
        <v>81</v>
      </c>
      <c r="B149" s="17" t="s">
        <v>168</v>
      </c>
      <c r="C149" s="18" t="s">
        <v>2</v>
      </c>
      <c r="D149" s="17" t="s">
        <v>130</v>
      </c>
      <c r="E149" s="17" t="s">
        <v>61</v>
      </c>
      <c r="F149" s="29"/>
      <c r="G149" s="29"/>
      <c r="H149" s="29">
        <v>46144000</v>
      </c>
      <c r="I149" s="16" t="s">
        <v>300</v>
      </c>
      <c r="J149" s="17" t="s">
        <v>213</v>
      </c>
      <c r="K149" s="16" t="s">
        <v>345</v>
      </c>
    </row>
    <row r="150" spans="1:11" ht="25" x14ac:dyDescent="0.35">
      <c r="A150" s="16" t="s">
        <v>81</v>
      </c>
      <c r="B150" s="16" t="s">
        <v>82</v>
      </c>
      <c r="C150" s="19">
        <v>475000000</v>
      </c>
      <c r="D150" s="17" t="s">
        <v>130</v>
      </c>
      <c r="E150" s="16" t="s">
        <v>62</v>
      </c>
      <c r="F150" s="29"/>
      <c r="G150" s="29"/>
      <c r="H150" s="29">
        <v>2500000</v>
      </c>
      <c r="I150" s="16" t="s">
        <v>301</v>
      </c>
      <c r="J150" s="17" t="s">
        <v>212</v>
      </c>
      <c r="K150" s="16" t="s">
        <v>188</v>
      </c>
    </row>
    <row r="151" spans="1:11" ht="87.5" x14ac:dyDescent="0.35">
      <c r="A151" s="16" t="s">
        <v>81</v>
      </c>
      <c r="B151" s="16" t="s">
        <v>82</v>
      </c>
      <c r="C151" s="16" t="s">
        <v>2</v>
      </c>
      <c r="D151" s="17" t="s">
        <v>130</v>
      </c>
      <c r="E151" s="16" t="s">
        <v>62</v>
      </c>
      <c r="F151" s="29"/>
      <c r="G151" s="29"/>
      <c r="H151" s="29">
        <v>225719000</v>
      </c>
      <c r="I151" s="16" t="s">
        <v>300</v>
      </c>
      <c r="J151" s="17" t="s">
        <v>214</v>
      </c>
      <c r="K151" s="16" t="s">
        <v>345</v>
      </c>
    </row>
    <row r="152" spans="1:11" x14ac:dyDescent="0.35">
      <c r="B152" s="14"/>
      <c r="C152" s="24">
        <f>SUM(C2:C151)</f>
        <v>10000000000</v>
      </c>
      <c r="D152" s="14"/>
      <c r="E152" s="14"/>
      <c r="F152" s="25">
        <f>SUM(F2:F151)</f>
        <v>181109000</v>
      </c>
      <c r="G152" s="25">
        <f>SUM(G2:G151)</f>
        <v>3099000</v>
      </c>
      <c r="H152" s="25">
        <f>SUM(H2:H151)</f>
        <v>3316840000</v>
      </c>
      <c r="I152" s="14"/>
      <c r="J152" s="26"/>
      <c r="K152" s="14"/>
    </row>
  </sheetData>
  <autoFilter ref="A1:K152" xr:uid="{8E38823D-1962-4450-982B-3DBF396C3350}">
    <sortState xmlns:xlrd2="http://schemas.microsoft.com/office/spreadsheetml/2017/richdata2" ref="A2:K152">
      <sortCondition descending="1" ref="A1:A152"/>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Summary SB 867</vt:lpstr>
      <vt:lpstr>Full Sortable Matrix</vt:lpstr>
      <vt:lpstr>First Year Allocations (25-26)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Melissa Sparks-Kranz</dc:creator>
  <cp:lastModifiedBy>Melissa Sparks-Kranz</cp:lastModifiedBy>
  <cp:lastPrinted>2024-08-13T16:07:13Z</cp:lastPrinted>
  <dcterms:created xsi:type="dcterms:W3CDTF">2015-06-05T18:17:20Z</dcterms:created>
  <dcterms:modified xsi:type="dcterms:W3CDTF">2025-10-15T23:00:49Z</dcterms:modified>
</cp:coreProperties>
</file>